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9320" windowHeight="8970" tabRatio="793" activeTab="2"/>
  </bookViews>
  <sheets>
    <sheet name="kopt" sheetId="1" r:id="rId1"/>
    <sheet name="Kops" sheetId="2" r:id="rId2"/>
    <sheet name="1-1" sheetId="3" r:id="rId3"/>
    <sheet name="1-2" sheetId="4" r:id="rId4"/>
    <sheet name="1-3" sheetId="5" r:id="rId5"/>
    <sheet name="1-4" sheetId="6" r:id="rId6"/>
    <sheet name="1-5" sheetId="7" r:id="rId7"/>
    <sheet name="1-6" sheetId="8" r:id="rId8"/>
    <sheet name="1-7" sheetId="9" r:id="rId9"/>
    <sheet name="1-8" sheetId="10" r:id="rId10"/>
    <sheet name="1-9" sheetId="11" r:id="rId11"/>
    <sheet name="1-10" sheetId="12" r:id="rId12"/>
  </sheets>
  <definedNames>
    <definedName name="_xlnm.Print_Titles" localSheetId="2">'1-1'!$18:$18</definedName>
    <definedName name="_xlnm.Print_Titles" localSheetId="3">'1-2'!$18:$18</definedName>
    <definedName name="_xlnm.Print_Titles" localSheetId="4">'1-3'!$18:$18</definedName>
    <definedName name="_xlnm.Print_Titles" localSheetId="5">'1-4'!$18:$18</definedName>
    <definedName name="_xlnm.Print_Titles" localSheetId="6">'1-5'!$18:$18</definedName>
    <definedName name="_xlnm.Print_Titles" localSheetId="7">'1-6'!$18:$18</definedName>
    <definedName name="_xlnm.Print_Titles" localSheetId="8">'1-7'!$18:$18</definedName>
    <definedName name="_xlnm.Print_Titles" localSheetId="9">'1-8'!$18:$18</definedName>
    <definedName name="_xlnm.Print_Titles" localSheetId="10">'1-9'!$18:$18</definedName>
  </definedNames>
  <calcPr fullCalcOnLoad="1"/>
</workbook>
</file>

<file path=xl/sharedStrings.xml><?xml version="1.0" encoding="utf-8"?>
<sst xmlns="http://schemas.openxmlformats.org/spreadsheetml/2006/main" count="1574" uniqueCount="608">
  <si>
    <t>Metāla plāksne ar institūcijas nosaukumu</t>
  </si>
  <si>
    <t xml:space="preserve">Riģipša plātnes </t>
  </si>
  <si>
    <t>Riģipša plātnes mitrumizturīgās</t>
  </si>
  <si>
    <t xml:space="preserve">Skaņas izolācija </t>
  </si>
  <si>
    <t>Ūdens tekņu montāža</t>
  </si>
  <si>
    <t>Apkure</t>
  </si>
  <si>
    <t>Noslēgarmatūras uzstādīšana ar D līdz 50</t>
  </si>
  <si>
    <t>vieta</t>
  </si>
  <si>
    <t>sist</t>
  </si>
  <si>
    <t>obj.</t>
  </si>
  <si>
    <t>Tērauda ūdens-gāzes cauruļu montāža</t>
  </si>
  <si>
    <t>Tērauda ūdens-gāzes caurules Dn32</t>
  </si>
  <si>
    <t>Tērauda ūdens-gāzes caurules Dn25</t>
  </si>
  <si>
    <t>Tērauda ūdens-gāzes caurules Dn20</t>
  </si>
  <si>
    <t>Tērauda ūdens-gāzes caurules Dn15</t>
  </si>
  <si>
    <t>Cauruļvadu notīrīšana no rūsas un netīrumiem</t>
  </si>
  <si>
    <t>Cauruļvadu noklāšana ar gruntējumu URF-0110</t>
  </si>
  <si>
    <t>Cauruļvadu noklāšana ar pretkorozijas aizsargslāni 2 kārtās</t>
  </si>
  <si>
    <t>Krāsa Neospirint 30</t>
  </si>
  <si>
    <t xml:space="preserve">Gaisa vads no cinkotā skārda D 160 ar </t>
  </si>
  <si>
    <t>fasondaļām un sieniņas biez. ne mazāk par 0,5mm</t>
  </si>
  <si>
    <t xml:space="preserve">Gaisa vads no cinkotā skārda D 125 ar </t>
  </si>
  <si>
    <t xml:space="preserve">Gaisa vads no cinkotā skārda D 100 ar </t>
  </si>
  <si>
    <t>Žalūziju uzstādīšana</t>
  </si>
  <si>
    <t>Gaisa nosūces difuzors EFF 160</t>
  </si>
  <si>
    <t>Filtru uzstādīšana</t>
  </si>
  <si>
    <t>Ventilācija</t>
  </si>
  <si>
    <t>Ugungrēka atklāšanas un trauksmes signalizācijas ierīkošana</t>
  </si>
  <si>
    <t>Elektroapgādes tīklu ierīkošana</t>
  </si>
  <si>
    <t>1—2</t>
  </si>
  <si>
    <t>1—3</t>
  </si>
  <si>
    <t>1—4</t>
  </si>
  <si>
    <t>1—5</t>
  </si>
  <si>
    <t>1—6</t>
  </si>
  <si>
    <t>1—7</t>
  </si>
  <si>
    <t>1—8</t>
  </si>
  <si>
    <t>1—9</t>
  </si>
  <si>
    <t>1—10</t>
  </si>
  <si>
    <t>Lokālā tāme Nr.1-2.</t>
  </si>
  <si>
    <t>gab.</t>
  </si>
  <si>
    <t>1</t>
  </si>
  <si>
    <t>2</t>
  </si>
  <si>
    <t>Iekšējo elektrotīklu ierīkošana</t>
  </si>
  <si>
    <t>Ugunsgrēka atklāšanas un trauksmes signalizācijas ierīkošana</t>
  </si>
  <si>
    <t>Lokālā tāme Nr.1-5.</t>
  </si>
  <si>
    <t>Lokālā tāme Nr.1-6.</t>
  </si>
  <si>
    <t>Lokālā tāme Nr.1-8.</t>
  </si>
  <si>
    <t>Lokālā tāme Nr.1-9.</t>
  </si>
  <si>
    <t>Lokālā tāme Nr.1-10.</t>
  </si>
  <si>
    <t>10.Ārējās kāpnes un invalīdu uzbrauktuve</t>
  </si>
  <si>
    <t>LSZ-2 līmjava</t>
  </si>
  <si>
    <t>Dībeļi siltumizolācijai M8</t>
  </si>
  <si>
    <t>Stiklašķiedras siets ārdarbiem ar plastikāta pārkl.</t>
  </si>
  <si>
    <t>Siltumizolācija Paroc Linio 15  b=200mm</t>
  </si>
  <si>
    <t>Pasūtītāja paraksts un tā atšifrējums</t>
  </si>
  <si>
    <t>__________gada __.____________</t>
  </si>
  <si>
    <t xml:space="preserve">                                                  Z.v.</t>
  </si>
  <si>
    <t>Būves nosaukums:</t>
  </si>
  <si>
    <t>Būves adrese</t>
  </si>
  <si>
    <t>Sertifikāta Nr</t>
  </si>
  <si>
    <t>t.sk. darba aizsardzība</t>
  </si>
  <si>
    <t>Tīrīšanas vietas noslēgvāciņš DN50</t>
  </si>
  <si>
    <t>Riģipša kārba</t>
  </si>
  <si>
    <t xml:space="preserve">Gaisa vads no cinkotā skārda D 200 ar </t>
  </si>
  <si>
    <t xml:space="preserve">Grīdlīstes </t>
  </si>
  <si>
    <t>Grīdlīstes</t>
  </si>
  <si>
    <t>100gb</t>
  </si>
  <si>
    <t>Pagaidu žoga  ar vārtiem un rezerves vārtiem uzstādīšana</t>
  </si>
  <si>
    <t>Informācijas tāfeles uzstādīšana</t>
  </si>
  <si>
    <t>Konteinertipa sadzīves telpu uzstādīšana</t>
  </si>
  <si>
    <t>Atkritumu konteineri</t>
  </si>
  <si>
    <t>kompl</t>
  </si>
  <si>
    <t>Autom.skapji  50mod.,z/a ,metala,ar atslēgu</t>
  </si>
  <si>
    <t>Trīspolīgi slēdž. 32A</t>
  </si>
  <si>
    <t>Komb.nopl. strāvas autom. slēdzis 4P 25A/30mA AC-tips</t>
  </si>
  <si>
    <t>Komb.nopl. strāvas autom. slēdzis 2P 16A/30mA AC-tips</t>
  </si>
  <si>
    <t xml:space="preserve">Automātiskais slēdzis 3P C40A </t>
  </si>
  <si>
    <t xml:space="preserve">Automātiskais slēdzis 1P C16A </t>
  </si>
  <si>
    <t xml:space="preserve">Automātiskais slēdzis 1P B10A </t>
  </si>
  <si>
    <t xml:space="preserve">Automātiskais slēdzis 1P C6A </t>
  </si>
  <si>
    <t>Kontaktori Usp. 230V, 1kW</t>
  </si>
  <si>
    <t>LED.gaism.(iebuv.led panelis 600x600, 35w, 840, 3000lum.)IP20</t>
  </si>
  <si>
    <t>LED.gaism. (plafons 26w, 840, 2500lum.)IP40 ar avārijas mod.</t>
  </si>
  <si>
    <t>LED gaism. downlight  5w, 840, 400Lx, IP20</t>
  </si>
  <si>
    <t>LED gaism. 5w, 840, 400Lx, IP20 pie sienas</t>
  </si>
  <si>
    <t>LED gaism. 10w, 840, 800Lum, IP65 pie sienas</t>
  </si>
  <si>
    <t>LED inform. gaismeklis 1x3w, IP44</t>
  </si>
  <si>
    <t>Avārijas led gaism.ar ieb.akum.1x3w (AWEX Lovato vai ekv.)</t>
  </si>
  <si>
    <t>Vienpolīgi slēdži  z/a 250V; 6A. IP44</t>
  </si>
  <si>
    <t>Vienpolīgi slēdži  z/a 250V; 6A. IP20</t>
  </si>
  <si>
    <t>Grupu slēdži z/a 250V; 6A   IP20</t>
  </si>
  <si>
    <t>Divpol.kont. roz. ar zemēj. spaili 16A, 250V z/a IP44</t>
  </si>
  <si>
    <t>Divpol.kont. roz. ar zemēj. spaili 16A, 250V z/a IP20</t>
  </si>
  <si>
    <t>Kabelis NYM-J-5x6mm2</t>
  </si>
  <si>
    <t>m.</t>
  </si>
  <si>
    <t>Kabelis NYM-J-5x4mm2</t>
  </si>
  <si>
    <t>Kabelis NYM-J-3x2,5mm2</t>
  </si>
  <si>
    <t>Kabelis NYM-J-3x1,5mm2</t>
  </si>
  <si>
    <t>Kabelis NYM-J-2x1mm2</t>
  </si>
  <si>
    <t>Gofreta aizsargcaurule D=75mm</t>
  </si>
  <si>
    <t>Montāžas caurule D=25mm</t>
  </si>
  <si>
    <t>Montāžas caurule D=16mm</t>
  </si>
  <si>
    <t>Montāžas kārbas v/a</t>
  </si>
  <si>
    <t>Autotransports</t>
  </si>
  <si>
    <t>st</t>
  </si>
  <si>
    <t>Dūmu detektors EN 54 24v 2vad.</t>
  </si>
  <si>
    <t xml:space="preserve">Dūmu detektors EN 54 24v 2vad.ar LED pieslēgumu  </t>
  </si>
  <si>
    <t xml:space="preserve">Manuālie signāldevēji </t>
  </si>
  <si>
    <t xml:space="preserve">Skaņas signalizātors, iekštipa EN 54 </t>
  </si>
  <si>
    <t xml:space="preserve">Kabeļis E30 2x1mm </t>
  </si>
  <si>
    <t>M.</t>
  </si>
  <si>
    <t>Vads OMYp 4x0,5mm</t>
  </si>
  <si>
    <t>Kabeļkanāli 8x10mm</t>
  </si>
  <si>
    <t>Nozarkārbas ar gala ietaisi</t>
  </si>
  <si>
    <t>Elektrometriskie mērījumi</t>
  </si>
  <si>
    <t>Sistēmas regulēšana</t>
  </si>
  <si>
    <t>Zibens aizsardzības ierīkošana</t>
  </si>
  <si>
    <t>Tērauda cinkots apaļdzelzs  Ø8mm</t>
  </si>
  <si>
    <t>Tērauda cinkots apaļdzelzs  Ø10mm</t>
  </si>
  <si>
    <t>Multiklemme Ø8/Ø8</t>
  </si>
  <si>
    <t>Pārejas klemme Ø8/Ø10mm</t>
  </si>
  <si>
    <t xml:space="preserve">Stiprinājuma elementi pie  jumta </t>
  </si>
  <si>
    <t>Nolaiduma sienas stiprinājums Rd8</t>
  </si>
  <si>
    <t>Nolaiduma stiprinājums-žņaugs</t>
  </si>
  <si>
    <t>Zibensuztvērējs L=1m ; Ø 16mm</t>
  </si>
  <si>
    <t>Zibensuztvērējs stiprinājums</t>
  </si>
  <si>
    <t>komp.</t>
  </si>
  <si>
    <t>Plakandzelzs 40x3,5</t>
  </si>
  <si>
    <t>Vertikālais elektrods Ø16; L=2,5m</t>
  </si>
  <si>
    <t>Elektroda uzgalis Ø16;</t>
  </si>
  <si>
    <t>Savienojuma klemme Ø16/FL40</t>
  </si>
  <si>
    <t>Savienojuma klemme Ø10/FL40</t>
  </si>
  <si>
    <t>Pretkorozijas lente</t>
  </si>
  <si>
    <t>Zāliena atjaunošana</t>
  </si>
  <si>
    <t xml:space="preserve">Palīgmateriāli </t>
  </si>
  <si>
    <t xml:space="preserve">Autopacēlājs </t>
  </si>
  <si>
    <t>Urbis-pacēlājs</t>
  </si>
  <si>
    <t>Videonovērošanas un translācijas sistēmas</t>
  </si>
  <si>
    <t>Videoreģistrators(4 Video; 4 Audio; H264, HD-SDI video in.)</t>
  </si>
  <si>
    <t>Monitors tips: LED, ekrāna izmērs : 21</t>
  </si>
  <si>
    <t>Video kam.(1080P IR 20M,  * DC12V, IP44,)</t>
  </si>
  <si>
    <t xml:space="preserve">Videonovērošanas sistēma </t>
  </si>
  <si>
    <t>Interneta tīkli</t>
  </si>
  <si>
    <t>Komutators (Switch) portu skaits-16;portu veids: 10/100 Mbps</t>
  </si>
  <si>
    <t>Vienvietiga rozete RJ-45 5E, z/a</t>
  </si>
  <si>
    <t xml:space="preserve">Wi-Fi ruteris tips: WiFi / LAN, band mode:  (2.4 GHz) </t>
  </si>
  <si>
    <t>Instalācijas materiāli</t>
  </si>
  <si>
    <t xml:space="preserve">Data kabelis  UTP 5E 4x2x0,5mm² </t>
  </si>
  <si>
    <t>Kombin. koaksiālais un barošanas kabelis RG59 75Ohm</t>
  </si>
  <si>
    <t>Gulbenes internāta ēkas fasādes un 1. stāva pārbūve</t>
  </si>
  <si>
    <t>Lokālā tāme Nr.1-4.</t>
  </si>
  <si>
    <t>Invalīdu uzbrauktuves un lieveņa metāla margu montāža M-1</t>
  </si>
  <si>
    <t>Lieveņa metāla margu montāža M-2,M-3</t>
  </si>
  <si>
    <t>Gulbenes internāta ēkas fasādes un 1.stāva pārbūve</t>
  </si>
  <si>
    <t>Tērauda ūdens-gāzes caurules Dn40</t>
  </si>
  <si>
    <t xml:space="preserve">Termostata ventiļa uzstādīšana viencauruļu sistēmai AR-G Dn15 ar vadības sistēmu Danfos Link (uzstādīt uz esošajiem radiatoru pievadiem)  </t>
  </si>
  <si>
    <t>Termostata kontroles centra vadības pults Danfos Link</t>
  </si>
  <si>
    <t>Radiatoru atgaitas pievienošanas krāns Dn15 (uzstādīt uz esošiem radiatoru pievadiem)</t>
  </si>
  <si>
    <t>Lodveida krāns Dn 40</t>
  </si>
  <si>
    <t>Lodveida krāns Dn 20, ar izlaides uzgali,(sistēmas izlaidei)</t>
  </si>
  <si>
    <t xml:space="preserve">Balansēšanas ventiļa Dn40 uzstādīšana </t>
  </si>
  <si>
    <t>Esošā radiatora ar 7 sekcijām noņemšana un pārmontēšana citā vietā</t>
  </si>
  <si>
    <t>Cauruļvadu noklāšana  ar eļlas krāsu 2x (ievērtēta esošo radiatoru pievadu un stāvvadu krāsošana 1.stāva robežās)</t>
  </si>
  <si>
    <t xml:space="preserve">Pirmā stāva radiatoru krāsošana ar eļļas krāsu 2x </t>
  </si>
  <si>
    <t>Esošo stāvvadu pieslēgšana pie projektētajiem sadalošajiem cauruļvadiem</t>
  </si>
  <si>
    <t>Projektēto sadalošo cauruļvadu pieslēgums pie siltummaiņa</t>
  </si>
  <si>
    <t>Starpgabalu metināšana pie esošajiem radiatoriem</t>
  </si>
  <si>
    <t>Esošo cauruļvadu demontāža (atklāti)</t>
  </si>
  <si>
    <t>Esošo cauruļvadu demontāža (grīdas konstrukcijā)</t>
  </si>
  <si>
    <t>Esošo radiatoru skalošana</t>
  </si>
  <si>
    <t>sekc.</t>
  </si>
  <si>
    <t>Apkures sistēmas hidrauliskā pārbaude, noregulēšana un palaišana</t>
  </si>
  <si>
    <t>Esošo radiatoru demontāža (Visu stāvu gaiteņos, tuvāk pie ass 2)</t>
  </si>
  <si>
    <t>Sistēmas N1,N2,N3</t>
  </si>
  <si>
    <t>Griestu ventilatora EBB-175, uzstādīšana</t>
  </si>
  <si>
    <t xml:space="preserve">L=80m3/h N=70w, P=100 Pa </t>
  </si>
  <si>
    <t>Pieslēgšanās pie esošā ventilācijas kanāla, atvēruma noblīvēšana</t>
  </si>
  <si>
    <t>fasondaļām un sieniņas biez. ne mazāk par 0,5mm (bēniņos)</t>
  </si>
  <si>
    <t>Pārejas veidošana no ķieģeļa kanāla 270x140 uz cinkotā skārda gaisa vadu D 200, noblīvēšana</t>
  </si>
  <si>
    <t xml:space="preserve">Gaisa vadu D200 izolēšana ar akmens vates </t>
  </si>
  <si>
    <t>čaulu cinkotā skārda apvalkā (virs jumta) Izol.biez=30mm</t>
  </si>
  <si>
    <t>kanāls</t>
  </si>
  <si>
    <t>sistēma</t>
  </si>
  <si>
    <t>Sistēma N4</t>
  </si>
  <si>
    <t>Kanāla ventilatora TD-800/200N, uzstādīšana</t>
  </si>
  <si>
    <t xml:space="preserve">L=550m3/h N=80w, P=150 Pa </t>
  </si>
  <si>
    <t>Gaisa nosūces difuzors EFF 200</t>
  </si>
  <si>
    <t>Pretspiediena vārsts RSK 200</t>
  </si>
  <si>
    <t>Gaisa vārsts SKC 200</t>
  </si>
  <si>
    <t>Gaisa vārsts SKC 160</t>
  </si>
  <si>
    <t>Gaisa vārsts SKC 100</t>
  </si>
  <si>
    <t>Esošā ķieģeļu kanāla tīrīšana</t>
  </si>
  <si>
    <t>Sistēma N5</t>
  </si>
  <si>
    <t>Tvaika nosūcēja Elegance 60 ar diviem motoriem, apgaismojumu un filtriem uzstādīšana, K=250m3/h, N=300w</t>
  </si>
  <si>
    <t>fasondaļām un sieniņas biez. ne mazāk par 1,2mm</t>
  </si>
  <si>
    <t>čaulu ar al.fol. pārklājumu (bēniņos). Izol.biez=60mm</t>
  </si>
  <si>
    <t>Sistēma DN1</t>
  </si>
  <si>
    <t>Sistēma PN1- PN5</t>
  </si>
  <si>
    <t>Rekuperatora MICRA 150E ar distances vadību Uzstādīšana, Lpiepl=75-150m3/h, Lnos=75-150m3/h, N=9-40W, l=510mm</t>
  </si>
  <si>
    <t>Atvēruma D130 urbšana un noblīvēšana ārsienā</t>
  </si>
  <si>
    <t>Ventilācija (Dažādi)</t>
  </si>
  <si>
    <t>Gaisa pārteces restītes durvīs D 11(300x157)</t>
  </si>
  <si>
    <t>Gaisa pārteces restītes durvīs D 11(400x197)</t>
  </si>
  <si>
    <t>Gaisa pārteces restītes durvīs D 11(500x197)</t>
  </si>
  <si>
    <t>Gaisa pārteces restītes durvīs D 11(600x297)</t>
  </si>
  <si>
    <t>Gaisa pieplūdes ietaise EHA 22 esošā loga rāmī</t>
  </si>
  <si>
    <t>Esošās ventilācijas sistēmas demontāža</t>
  </si>
  <si>
    <t>Siltumskaitītāja ELKORA B-34 ar interneta pieslēgumu uzstādīšana, Dn20 (montēt uz esošā cauruļvada)</t>
  </si>
  <si>
    <t>Aukstā ūdens skaitītāja caurplūdei 1,5m3/h, DN15  uzstādīšana (montēt uz esošā cauruļvada)</t>
  </si>
  <si>
    <t>Lodveida krāns Dn 15</t>
  </si>
  <si>
    <t>Sietiņfiltrs Dn15</t>
  </si>
  <si>
    <t>Manometra  uzstādīšana</t>
  </si>
  <si>
    <t xml:space="preserve">Manometrs ar trīsvirzienu krānu </t>
  </si>
  <si>
    <t>Pievienošanās pie esoša cauruļvada</t>
  </si>
  <si>
    <t>Siltuma uzskaites mezgls</t>
  </si>
  <si>
    <t>Sadzīves kanalizācija K1</t>
  </si>
  <si>
    <t>Tērauda  izlietnes 450x330x285(H)uzstādīšana ar sifonu, kronšteiniem un sajaucējkrānu (apkopējas vajadzībām)</t>
  </si>
  <si>
    <t>Tērauda trauku mazgāšanas galda uzstādīšana ar plastmasas pudeļveida sifonu, kronšteiniem un uz galda stiprināmu sajaucējkrānu</t>
  </si>
  <si>
    <t xml:space="preserve">Dušas kabīnes ar dušas vāceli un jaucējkrānu  uzstādīšana </t>
  </si>
  <si>
    <t>uzmavām SN8; BD un veidgab.,(izlaide) D160</t>
  </si>
  <si>
    <t>uzmavām ,SN$,BD un veidgab.,  D110x2,7</t>
  </si>
  <si>
    <t>uzmavām ,SN4;BD un veidgab.,  D50x1,8</t>
  </si>
  <si>
    <t>Revīzijas ar vāciņu D50 uzstādīšana</t>
  </si>
  <si>
    <t>Revīzijas ar vāciņu D110 uzstādīšana</t>
  </si>
  <si>
    <t>Tīrīšanas vietas noslēgvāciņš DN160</t>
  </si>
  <si>
    <t>Vakumvārsta D110 uzstādīšana</t>
  </si>
  <si>
    <t>Pieslēgums pie esošiem iekšējiem kanalizācijas tīkliem</t>
  </si>
  <si>
    <t>Pieslēgums pie esošiem ārējiem kanalizācijas tīkliem, esošā akā</t>
  </si>
  <si>
    <t xml:space="preserve">Sienu apmetuma remonts </t>
  </si>
  <si>
    <t>Smilts pamatnes h=50mm izlīdzināšana un blietēšana b=50mm</t>
  </si>
  <si>
    <t>Blietēta šķembu h= 150mm pamatojums izbūve</t>
  </si>
  <si>
    <t>Šķembas (fr.0/32)</t>
  </si>
  <si>
    <t xml:space="preserve">Hidroizolācijas ierīkošana </t>
  </si>
  <si>
    <t>Hidroizolācijas plēve 120Mk</t>
  </si>
  <si>
    <t>Bruģakmens sarkanbrūnā tonī</t>
  </si>
  <si>
    <t>Betons B12/15</t>
  </si>
  <si>
    <t>Ietvju apmales BR100.20.8</t>
  </si>
  <si>
    <t>Grunts virsmas noblietēšana bruģakmeņu seguma  laukumam</t>
  </si>
  <si>
    <t>Sīkšķembas (fr.0/45)</t>
  </si>
  <si>
    <t>Betona bruģakmeņu seguma laukuma  ierīkošana</t>
  </si>
  <si>
    <t>Metāla restes 600x800</t>
  </si>
  <si>
    <t>11.Lieveņi</t>
  </si>
  <si>
    <t>Betons C12/15</t>
  </si>
  <si>
    <t xml:space="preserve">Smilts drenējošās kārtas  h=400mm izlīdzināšana un blietēšana </t>
  </si>
  <si>
    <t>Hidroizolācijas plēve  120Mk</t>
  </si>
  <si>
    <t>Virskārtas izveidošana no betona b=120mm ar stiegrošanu</t>
  </si>
  <si>
    <t>Tērauda aizsargčaula Dn250mm, L=0,5m</t>
  </si>
  <si>
    <t>Savienojums dzelzbetona akā ar plastmasas cauruli D160mm</t>
  </si>
  <si>
    <t>Smilts pabērums</t>
  </si>
  <si>
    <t>Zālāju atjaunošana ar zāles iesēšanu</t>
  </si>
  <si>
    <t>Kanalizācijas izvada hermetizācija D160</t>
  </si>
  <si>
    <t xml:space="preserve">Rūpnieciski izgatavota kanalizācijas ventilācijas izvada ierīkošana </t>
  </si>
  <si>
    <t>Demontāža:</t>
  </si>
  <si>
    <t>santehniskā ierīces</t>
  </si>
  <si>
    <t>čuguna caurules D50-D-100</t>
  </si>
  <si>
    <t>Laistīšanas krāna (iekšējais) uzstādīšana ar 20 m garu šļūteni Dn15</t>
  </si>
  <si>
    <t>Cauruļu pretsvīšanas izolācijas ierīkošana  b=9mm D25 (esošais maģistrālais cauruļvads)</t>
  </si>
  <si>
    <t>Tērauda čaula Dn40mm, L=0,5m</t>
  </si>
  <si>
    <t>Pieslēgums pie esošiem iekšējiem ūdensvada tīkliem</t>
  </si>
  <si>
    <t>Karstais ūdensvads T,3,T4</t>
  </si>
  <si>
    <t>Krāns gaisa izlaišanai no sistēmas DN15</t>
  </si>
  <si>
    <t>Dvieļu žāvētāja uzstādīšana, hromēts DN32, L=700mm</t>
  </si>
  <si>
    <t>Jaucējkrāna uzstādīšana dušai</t>
  </si>
  <si>
    <t xml:space="preserve">Balansēšanas ventiļa Dn15 uzstādīšana </t>
  </si>
  <si>
    <t>Cauruļu siltuma izolācijas ierīkošana  b=20mm ar akmens vates čaulām D25 (esošais maģistrālais cauruļvads)</t>
  </si>
  <si>
    <t>Cauruļu siltuma izolācijas ierīkošana  b=20mm ar akmens vates čaulām D16 (esošais maģistrālais cauruļvads)</t>
  </si>
  <si>
    <t>Būves nosaukums: Gulbenes internāta ēkas fasādes un 1.stāva pārbūve</t>
  </si>
  <si>
    <t>Objekta nosaukums:  Gulbenes internāta ēkas fasādes un 1.stāva pārbūve</t>
  </si>
  <si>
    <t>Metāla karkass starpsienās 150mm</t>
  </si>
  <si>
    <t>Skrūves D16, l=300mm</t>
  </si>
  <si>
    <t>Sniega barjeru ierīkošana</t>
  </si>
  <si>
    <t>Cilvēku drošības barjeras  ierīkošana h=500mm</t>
  </si>
  <si>
    <t>Krāsa Pinotex</t>
  </si>
  <si>
    <t>Metāla  jumta seguma Ruukki  ieklāšana</t>
  </si>
  <si>
    <t>Ruukki PP-20</t>
  </si>
  <si>
    <t>Teknes D150mm</t>
  </si>
  <si>
    <t>Notekcaurules  D100mm</t>
  </si>
  <si>
    <t>Vēdināšanas kanālu skārda jumtiņu uzstādīšana, pievienošana gaisa vadam un krāsošana</t>
  </si>
  <si>
    <t>Esošo jumta izbūvju demontāža</t>
  </si>
  <si>
    <t>Jumta lūkas (600x800)  ar stacionārām kāpnēm (h=2m) uzstādīšana</t>
  </si>
  <si>
    <t>Jumta izbūve ar jumta logu (koka logi ar žālūzijām 900x900) uzstādīšanu</t>
  </si>
  <si>
    <t xml:space="preserve">Ventilācijas izvadu virs jumta nosegšana ar koka karkasa kārbu, apšūtu ar cinkoto skārdu un krāsošana </t>
  </si>
  <si>
    <t>Iekšējo durvju uzstādīšana</t>
  </si>
  <si>
    <t>Tvaika izolācijas plēve PAROC XMV 001</t>
  </si>
  <si>
    <t>Beramā akmens vate PAROC BLT 9</t>
  </si>
  <si>
    <t>Koka laipas ierīkošana staigāšanai 400mm</t>
  </si>
  <si>
    <t>Siltumizolācija XPS 100 ,b=100mm</t>
  </si>
  <si>
    <t>siltumizolācijas plāksnēm b=100mm</t>
  </si>
  <si>
    <t>Ārējo cinkoto skārda palodžu uzstādīšana pirms tam ieklājot hidroizolāciju</t>
  </si>
  <si>
    <t>Blietēta šķembu b= 150mm pamatojums izbūve</t>
  </si>
  <si>
    <t>Betona bruģakmeņu seguma apmales  ierīkošana</t>
  </si>
  <si>
    <t xml:space="preserve">h 60mm </t>
  </si>
  <si>
    <t>Sausais betona maisījums ar cementu attiecībā 1:8</t>
  </si>
  <si>
    <t>Blietēta smilts pamatojuma izbūve b=200mm</t>
  </si>
  <si>
    <t>Minerālgrunts noblietēšana  pa kārtām 250mm biezumā</t>
  </si>
  <si>
    <t>Grunts noblietēšana ar šķembām 100mm</t>
  </si>
  <si>
    <t>Šķembas  fr.0/40</t>
  </si>
  <si>
    <t>Smilšu pamatkārtas izveidošana 30- 50mm</t>
  </si>
  <si>
    <t>Putupolisterols EPS 100,b=100mm</t>
  </si>
  <si>
    <t>Betons C 16/20</t>
  </si>
  <si>
    <t>Linolejs "SARLON 15db 423201 "</t>
  </si>
  <si>
    <t>Grīdu segums no neslīdošas R10 akmens masa flīzēm</t>
  </si>
  <si>
    <t>Ruberoīds</t>
  </si>
  <si>
    <t>Kokmateriāli, antiseptēti</t>
  </si>
  <si>
    <t>Bojāto ārsienu un cokola virsmas remonts</t>
  </si>
  <si>
    <t>Kopsavilkuma aprēķini pa darbu vai konstruktīvo elementu veidiem</t>
  </si>
  <si>
    <t>1—1</t>
  </si>
  <si>
    <t>Sastādīja</t>
  </si>
  <si>
    <t>(darba veids vai konstruktīva elementa nosaukums)</t>
  </si>
  <si>
    <t xml:space="preserve">                                       Par kopējo summu, EUR </t>
  </si>
  <si>
    <t xml:space="preserve">                         Kopējā darbietilpība, c/h </t>
  </si>
  <si>
    <t>Nr. p.k.</t>
  </si>
  <si>
    <t>Kods, tāmes Nr.</t>
  </si>
  <si>
    <t>Darba, vai konstruktīvā elementa nosaukums</t>
  </si>
  <si>
    <t>Tāmes izmaksas (EUR)</t>
  </si>
  <si>
    <t>Tāmes vērtība EUR</t>
  </si>
  <si>
    <t>Darb- ietilpība (c/st)</t>
  </si>
  <si>
    <t>darba alga (EUR)</t>
  </si>
  <si>
    <t>materiāli (EUR)</t>
  </si>
  <si>
    <t>mehānismi (EUR)</t>
  </si>
  <si>
    <t>Kopā:</t>
  </si>
  <si>
    <t>Darba devēja sociālais nodoklis (23,59 %)</t>
  </si>
  <si>
    <t xml:space="preserve">                                                Pavisam kopā:</t>
  </si>
  <si>
    <t>(paraksts un tā atšifrējums, datums)</t>
  </si>
  <si>
    <t>(darba veids vai konstruktīvā elementa nosaukums)</t>
  </si>
  <si>
    <t>Objekta nosaukums:</t>
  </si>
  <si>
    <t>Objekta adrese:</t>
  </si>
  <si>
    <t>Nr.</t>
  </si>
  <si>
    <t>Mēvienība</t>
  </si>
  <si>
    <t>Daudzums</t>
  </si>
  <si>
    <t>Vienības izmaksas</t>
  </si>
  <si>
    <t>Kopā uz visu aplomu</t>
  </si>
  <si>
    <t>p.k.</t>
  </si>
  <si>
    <t>Kods</t>
  </si>
  <si>
    <t>Darba nosaukums</t>
  </si>
  <si>
    <t>Laika norma ,c/st</t>
  </si>
  <si>
    <t>Darba alga,EUR</t>
  </si>
  <si>
    <t>Materiāli,EUR</t>
  </si>
  <si>
    <t>KOPĀ, EUR</t>
  </si>
  <si>
    <t>Darbietilpība, c/st</t>
  </si>
  <si>
    <t>Materiāli, EUR</t>
  </si>
  <si>
    <t>SUMMA,EUR</t>
  </si>
  <si>
    <t>1 .</t>
  </si>
  <si>
    <t>2 .</t>
  </si>
  <si>
    <t xml:space="preserve">3 . </t>
  </si>
  <si>
    <t xml:space="preserve"> 4 .</t>
  </si>
  <si>
    <t>5 .</t>
  </si>
  <si>
    <t>6 .</t>
  </si>
  <si>
    <t>7 .</t>
  </si>
  <si>
    <t>8 .</t>
  </si>
  <si>
    <t>9 .</t>
  </si>
  <si>
    <t>10 .</t>
  </si>
  <si>
    <t>11 .</t>
  </si>
  <si>
    <t>12 .</t>
  </si>
  <si>
    <t>13 .</t>
  </si>
  <si>
    <t>14 .</t>
  </si>
  <si>
    <t>15 .</t>
  </si>
  <si>
    <t>16 .</t>
  </si>
  <si>
    <r>
      <t>m</t>
    </r>
    <r>
      <rPr>
        <sz val="10"/>
        <rFont val="Times New Roman"/>
        <family val="1"/>
      </rPr>
      <t>²</t>
    </r>
  </si>
  <si>
    <t>kpl</t>
  </si>
  <si>
    <t>m</t>
  </si>
  <si>
    <t>m2</t>
  </si>
  <si>
    <t>kg</t>
  </si>
  <si>
    <t>m²</t>
  </si>
  <si>
    <t>gb</t>
  </si>
  <si>
    <t>Celtniecības putas</t>
  </si>
  <si>
    <t>Krāsa un grunts</t>
  </si>
  <si>
    <t>Špaktele</t>
  </si>
  <si>
    <t>Sienu krāsojums ar emulsijas krāsām</t>
  </si>
  <si>
    <t xml:space="preserve">                                                         Kopā</t>
  </si>
  <si>
    <t>SASKAŅOTS:</t>
  </si>
  <si>
    <t>_____________________</t>
  </si>
  <si>
    <t>Būvniecības koptāme</t>
  </si>
  <si>
    <t xml:space="preserve">       </t>
  </si>
  <si>
    <t>Nr.p.k.</t>
  </si>
  <si>
    <t>Objekta nosaukums</t>
  </si>
  <si>
    <t>Objekta izmaksas, EUR</t>
  </si>
  <si>
    <r>
      <t xml:space="preserve">                                                     </t>
    </r>
    <r>
      <rPr>
        <b/>
        <sz val="11"/>
        <rFont val="Arial"/>
        <family val="2"/>
      </rPr>
      <t xml:space="preserve"> Kopā:</t>
    </r>
  </si>
  <si>
    <t>Pavisam būvniecības izmaksas:</t>
  </si>
  <si>
    <t>Pārbaudīja</t>
  </si>
  <si>
    <t xml:space="preserve">2 . </t>
  </si>
  <si>
    <t>Lokālā tāme Nr.1-1</t>
  </si>
  <si>
    <t>Mehānismi, EUR</t>
  </si>
  <si>
    <t>05l bal.</t>
  </si>
  <si>
    <t>Darba apmaksas likme, EUR/st</t>
  </si>
  <si>
    <t xml:space="preserve">Dekoratīvais apmetums </t>
  </si>
  <si>
    <r>
      <t>m</t>
    </r>
    <r>
      <rPr>
        <sz val="10"/>
        <rFont val="Arial"/>
        <family val="2"/>
      </rPr>
      <t>²</t>
    </r>
  </si>
  <si>
    <t>Apmetuma java</t>
  </si>
  <si>
    <t>Inventārsastatņu montāža , demontāža</t>
  </si>
  <si>
    <t xml:space="preserve"> m2</t>
  </si>
  <si>
    <t>Kokmateriāli</t>
  </si>
  <si>
    <t>Zemes atrakšana no pamatiem</t>
  </si>
  <si>
    <t>m³</t>
  </si>
  <si>
    <t>Mastika</t>
  </si>
  <si>
    <t xml:space="preserve">Cokola sienu apšūšana ar cietām </t>
  </si>
  <si>
    <t xml:space="preserve">Līme </t>
  </si>
  <si>
    <t>Atrakto pamatu aizbēršana</t>
  </si>
  <si>
    <t>Cokola virsmu apmešana ar dekoratīvo javu</t>
  </si>
  <si>
    <t>Līme</t>
  </si>
  <si>
    <t xml:space="preserve">Cokola krāsojums </t>
  </si>
  <si>
    <t xml:space="preserve">Krāsa </t>
  </si>
  <si>
    <t>l</t>
  </si>
  <si>
    <t>Cokola profils</t>
  </si>
  <si>
    <t xml:space="preserve">Fasādes krāsojums </t>
  </si>
  <si>
    <t>objekts</t>
  </si>
  <si>
    <t>Spāru galu pagarināšana</t>
  </si>
  <si>
    <t>Fasādes virsmu apmešana ar dekoratīvo javu uz līmes</t>
  </si>
  <si>
    <t>Skrūves</t>
  </si>
  <si>
    <t xml:space="preserve">Vispārējie būvdarbi </t>
  </si>
  <si>
    <t>Stikla auduma siets</t>
  </si>
  <si>
    <t>Antikondensāta plēves piestiprināšana</t>
  </si>
  <si>
    <t>Antikondensāta plēve</t>
  </si>
  <si>
    <t>Latas plēves stiprināšanai 50x25</t>
  </si>
  <si>
    <t>Iekšējo starpsienu nojaukšana</t>
  </si>
  <si>
    <t>Apkures krāšņu un skursteņu nojaukšana</t>
  </si>
  <si>
    <t>Ailu paplašināšana un jaunu izveidošana</t>
  </si>
  <si>
    <t>Palīgmateriāli</t>
  </si>
  <si>
    <t>paka</t>
  </si>
  <si>
    <t>Siltumizolācijas plātņu ieklāšana 100mm</t>
  </si>
  <si>
    <t>Grīdas hidroizolācijas ieklāšana 2k.</t>
  </si>
  <si>
    <t>Betona izlīdzinošās kārtas 50mm izveidošana</t>
  </si>
  <si>
    <t>Stiegrojuma sieta uzstādīšana</t>
  </si>
  <si>
    <t>Stiegrojuma siets Ø5 ar soli 150x150mm</t>
  </si>
  <si>
    <t>Šķembas</t>
  </si>
  <si>
    <t>Smilts</t>
  </si>
  <si>
    <t>Aizsargapmales demontāža</t>
  </si>
  <si>
    <t>Grunts izstrādāšana ar rokām</t>
  </si>
  <si>
    <t>Betona pamata  ar pamatoj.un atbalstsienu betonēš.</t>
  </si>
  <si>
    <t>Zāģmateriāli</t>
  </si>
  <si>
    <t>Ūdensizturīgs finieris</t>
  </si>
  <si>
    <t>Grunts virsmas noblietēšana</t>
  </si>
  <si>
    <t>Smilts pamatnes izlīdzināšana un blietēšana b=50mm</t>
  </si>
  <si>
    <t>Pamatnes izveidošana no betona b=120mm ar stiegrošanu</t>
  </si>
  <si>
    <t>Stiegrojuma siets  Ø5BL ar soli 150x150</t>
  </si>
  <si>
    <t>Šķembas fr.20-40</t>
  </si>
  <si>
    <t>Betons C18/20</t>
  </si>
  <si>
    <t>Betons C20/25</t>
  </si>
  <si>
    <t>Bruģakmens pelēks</t>
  </si>
  <si>
    <t>Līmjava</t>
  </si>
  <si>
    <t>Betona bruģakmeņu seguma ierīkošana  60mm</t>
  </si>
  <si>
    <t>Lokālā tāme Nr.1-3.</t>
  </si>
  <si>
    <t>Ūdensvada tīkli</t>
  </si>
  <si>
    <r>
      <t>Laika norma ,</t>
    </r>
    <r>
      <rPr>
        <b/>
        <sz val="8"/>
        <rFont val="Arial"/>
        <family val="2"/>
      </rPr>
      <t>c/st</t>
    </r>
  </si>
  <si>
    <r>
      <t>Darba apmaksas likme, EUR</t>
    </r>
    <r>
      <rPr>
        <b/>
        <sz val="8"/>
        <rFont val="Arial"/>
        <family val="2"/>
      </rPr>
      <t>/st</t>
    </r>
  </si>
  <si>
    <r>
      <t xml:space="preserve">Darba alga, </t>
    </r>
    <r>
      <rPr>
        <b/>
        <sz val="8"/>
        <rFont val="Arial"/>
        <family val="2"/>
      </rPr>
      <t>EUR</t>
    </r>
  </si>
  <si>
    <r>
      <t xml:space="preserve">Materiāli, </t>
    </r>
    <r>
      <rPr>
        <b/>
        <sz val="8"/>
        <rFont val="Arial"/>
        <family val="2"/>
      </rPr>
      <t>EUR</t>
    </r>
  </si>
  <si>
    <r>
      <t xml:space="preserve">Mehānismi, </t>
    </r>
    <r>
      <rPr>
        <b/>
        <sz val="8"/>
        <rFont val="Arial"/>
        <family val="2"/>
      </rPr>
      <t>EUR</t>
    </r>
  </si>
  <si>
    <r>
      <t xml:space="preserve">KOPĀ, </t>
    </r>
    <r>
      <rPr>
        <b/>
        <sz val="10"/>
        <rFont val="Arial"/>
        <family val="2"/>
      </rPr>
      <t>EUR</t>
    </r>
  </si>
  <si>
    <r>
      <t xml:space="preserve">Darbietilpība, </t>
    </r>
    <r>
      <rPr>
        <b/>
        <sz val="8"/>
        <rFont val="Arial"/>
        <family val="2"/>
      </rPr>
      <t>c/st</t>
    </r>
  </si>
  <si>
    <r>
      <t xml:space="preserve">SUMMA, </t>
    </r>
    <r>
      <rPr>
        <b/>
        <sz val="10"/>
        <rFont val="Arial"/>
        <family val="2"/>
      </rPr>
      <t>EUR</t>
    </r>
  </si>
  <si>
    <t>Aukstais ūdensvads</t>
  </si>
  <si>
    <t>Ū1-iekšējie tīkli</t>
  </si>
  <si>
    <t>Noslēgarmatūras uzstādīšana ar D līdz 50mm</t>
  </si>
  <si>
    <t>gab</t>
  </si>
  <si>
    <t>Lodveida noslēgventilis PN16, DN20</t>
  </si>
  <si>
    <t>Lodveida noslēgventilis PN16, DN15</t>
  </si>
  <si>
    <t>Tukšošanas krāns Dn15</t>
  </si>
  <si>
    <t>Vienvirziena vārsts Dn15</t>
  </si>
  <si>
    <t xml:space="preserve">Daudzslāņu cauruļu montāža </t>
  </si>
  <si>
    <t>Daudzslāņu plastmasas caurules ar dzeramā ūdens kvalitātes sertifikātu taisnos gabalos PE-RT/AL/PR-RT De25x2,5 ar veidgabaliem</t>
  </si>
  <si>
    <t>Daudzslāņu plastmasas caurules ar dzeramā ūdens kvalitātes sertifikātu taisnos gabalos PE-RT/AL/PR-RT De20x2,25 ar veidgabaliem</t>
  </si>
  <si>
    <t>Daudzslāņu plastmasas caurules ar dzeramā ūdens kvalitātes sertifikātu taisnos gabalos PE-RT/AL/PR-RT De16x2,0 ar veidgabaliem</t>
  </si>
  <si>
    <t>Stiprinājumi</t>
  </si>
  <si>
    <t>obj</t>
  </si>
  <si>
    <t>Sistēmas hlorēšana</t>
  </si>
  <si>
    <t>Sistēmas hidrauliskā pārbaude</t>
  </si>
  <si>
    <t>Caurumu kalšana sienās un pārsegumos</t>
  </si>
  <si>
    <t>gav</t>
  </si>
  <si>
    <t>Sadzīves kanalizācija</t>
  </si>
  <si>
    <t>Keramikas klozetpoda uzstādīšana komplektā ar zemo skalošanas kasti</t>
  </si>
  <si>
    <t>Urināla  uzstādīšana komplektā ar skalošanas krānu</t>
  </si>
  <si>
    <t>Keramikas sēdpoda uzstādīšana komplektā ar  skalošanas kasti un izlaidi ar speciāliem aprīkojumiem cilvēkiem ar kustības traucējumiem</t>
  </si>
  <si>
    <t>Keramikas mazgāšanas galda uzstādīšana ar plastmasas pudeļveida sifonu un izlaidi D 32mm, kronšteiniem un uz galda stiprināmu sajaucējkrānu ar speciāliem aprīkojumiem cilvēkiem ar kustības traucējumiem</t>
  </si>
  <si>
    <t>Grīdas trapa uzstādīšana ar horizontālo izlaidi D50/150</t>
  </si>
  <si>
    <t>Plastmasas cauruļu ar veigabaliem ar D līdz 100</t>
  </si>
  <si>
    <t>iebūve ēkā</t>
  </si>
  <si>
    <t>Plastmasas  kanalizācijas caurules ar</t>
  </si>
  <si>
    <t>Wc pievienojums, īsais</t>
  </si>
  <si>
    <t>PVC pārejas manžete, SN8 50x32</t>
  </si>
  <si>
    <t>Tīrīšanas vietas noslēgvāciņš DN110</t>
  </si>
  <si>
    <t>Keramikas mazgāšanas galda uzstādīšana  ar plastmasas pudeļveida sifonu  un izlaidi , kronšteiniem un uz galda stiprināmu sajaucēkkrānu</t>
  </si>
  <si>
    <t>Sistēmas  izmēģināšana un pārbaude</t>
  </si>
  <si>
    <t>Kanālu kalšana grīdā, H līdz 0,470m kanalizācijas cauruļu ierīkošanai</t>
  </si>
  <si>
    <t>m3</t>
  </si>
  <si>
    <t>Linoleja segums</t>
  </si>
  <si>
    <t>Linoleja līme</t>
  </si>
  <si>
    <t>Akmens masas flīzes</t>
  </si>
  <si>
    <t>Šuvju aizpildītājs</t>
  </si>
  <si>
    <t>Plēve 120Mk</t>
  </si>
  <si>
    <t>1.stāvs</t>
  </si>
  <si>
    <t>Minerālgrunts</t>
  </si>
  <si>
    <t>Esošo durvju bloku demontāža</t>
  </si>
  <si>
    <t>Ārējo  durvju uzstādīšana</t>
  </si>
  <si>
    <t>Sienu apmetums ar javu</t>
  </si>
  <si>
    <t>Vecās krāsas noņemšana sienām</t>
  </si>
  <si>
    <t>Karkass</t>
  </si>
  <si>
    <t xml:space="preserve">Apdares plātnes </t>
  </si>
  <si>
    <t>Sienu flīzēšana</t>
  </si>
  <si>
    <t>Keramikas plātnes</t>
  </si>
  <si>
    <t>Šuvju mastika</t>
  </si>
  <si>
    <t>Tvaika izolācijas ieklāšana uz pārseguma</t>
  </si>
  <si>
    <t>Jumta koka konstrukciju apstāde ar ugunsdrošu līdzekli ar izturību R15</t>
  </si>
  <si>
    <t>Polikarbonāta stikla nojumes uzstādīšana</t>
  </si>
  <si>
    <t xml:space="preserve">Fasādes apgaismojums </t>
  </si>
  <si>
    <t>Karoga turētājs</t>
  </si>
  <si>
    <t>Esošo notekcauruļu demontāža</t>
  </si>
  <si>
    <t>Esošo tekņu demontāža</t>
  </si>
  <si>
    <t>Komplektējošie elementi</t>
  </si>
  <si>
    <t>Ūdens notekcauruļu montāža</t>
  </si>
  <si>
    <t>Bruģakmens</t>
  </si>
  <si>
    <t>1.Būvlaukuma sagatavošanas darbi</t>
  </si>
  <si>
    <t>2.Demontāžas darbi</t>
  </si>
  <si>
    <t>3.Iekšējās sienas</t>
  </si>
  <si>
    <t>4. Ārsienas</t>
  </si>
  <si>
    <t>5.Pārsegums</t>
  </si>
  <si>
    <t>6.Jumts</t>
  </si>
  <si>
    <t>7.Ailas</t>
  </si>
  <si>
    <t>8.Grīdas</t>
  </si>
  <si>
    <t>9.Apdares darbi</t>
  </si>
  <si>
    <t>12. Ēkas aizsargapmale</t>
  </si>
  <si>
    <t>Tērauda pārsedžu izbūve esošā sienā</t>
  </si>
  <si>
    <t>t</t>
  </si>
  <si>
    <t>Metāla sijas ar stiprinājumiem</t>
  </si>
  <si>
    <t>Java</t>
  </si>
  <si>
    <r>
      <t>m</t>
    </r>
    <r>
      <rPr>
        <sz val="10"/>
        <rFont val="Arial"/>
        <family val="2"/>
      </rPr>
      <t>³</t>
    </r>
  </si>
  <si>
    <t>Metāla siju apbetonēšana pa metāla sietu</t>
  </si>
  <si>
    <t>Metāla siets</t>
  </si>
  <si>
    <t>Stieple</t>
  </si>
  <si>
    <t>Betons</t>
  </si>
  <si>
    <t>D-1 Ārējās PVC durvis ar  stiklojuma divviru ar EUROLOCK firmas  hromētu, matētu furnitūru,1500x2100</t>
  </si>
  <si>
    <t>D-2,  Ārējās PVC  durvis ar stiklojumu un stiklojumu virs durvīm , divviru ar EUROLOCK firmas  hromētu, matētu furnitūru1600x2700</t>
  </si>
  <si>
    <t>Apdares līstes</t>
  </si>
  <si>
    <t xml:space="preserve">Apdares līstes </t>
  </si>
  <si>
    <t>Ailu aizmūrējumi ar ķīeģeļiem</t>
  </si>
  <si>
    <t>Esošo betona kāpņu un lieveņa demontāža</t>
  </si>
  <si>
    <t>Durvju bloku un ailu demontāža</t>
  </si>
  <si>
    <t>Esošā uzjumteņa demontāža</t>
  </si>
  <si>
    <t>Betona un asfalta seguma demontāža</t>
  </si>
  <si>
    <t xml:space="preserve">Grunts rakšana līdz projekta atzīmēm </t>
  </si>
  <si>
    <t>Grunts aizvešana ar iekraušanu transportā</t>
  </si>
  <si>
    <t xml:space="preserve">Blīvētas piebērtas vidēji graudainas smilts </t>
  </si>
  <si>
    <t>drenējošās kārtas izbūve  h 200mm</t>
  </si>
  <si>
    <t>Smilts, blietēšanas koef.-1,20</t>
  </si>
  <si>
    <t>zem bruģakmens   seguma</t>
  </si>
  <si>
    <t>100m²</t>
  </si>
  <si>
    <t>Šķembas fr.20-45, blietēšanas koef-1,30</t>
  </si>
  <si>
    <t xml:space="preserve">Betona bruģakmens, Salizturība 3D klase </t>
  </si>
  <si>
    <t>Sausais betona mais. ar cementa attiecību 1:8</t>
  </si>
  <si>
    <t>Betona ielu apmaļu ierīkošana  uz betona</t>
  </si>
  <si>
    <t xml:space="preserve">pamatnes </t>
  </si>
  <si>
    <t>Betona apmales BR100.20.8</t>
  </si>
  <si>
    <t>Augsnes sagatavošana zālājiem ar 15 cm</t>
  </si>
  <si>
    <t>biezu melnzemes kārtas iestrādi zālienam</t>
  </si>
  <si>
    <t>Melnzeme</t>
  </si>
  <si>
    <t>Zālāju sēšana</t>
  </si>
  <si>
    <t>Zālāju sēklas</t>
  </si>
  <si>
    <t>13.Bruģakmeņu segums</t>
  </si>
  <si>
    <t>14.Zāliens</t>
  </si>
  <si>
    <t>15. Pāreji darbi</t>
  </si>
  <si>
    <t>Līmējamās  hidroizolācijas ieklāšana paceļot 10 cm virs grīdas</t>
  </si>
  <si>
    <t>Bojāto jumta konstrukciju atjaunošana 30% apjomā no esošā</t>
  </si>
  <si>
    <t>Esošā jumta latojuma nojaukšana</t>
  </si>
  <si>
    <t>Esošās grīdas konstrukcijas nojaukšana</t>
  </si>
  <si>
    <t>Esošā šīfera jumta seguma noņemšana</t>
  </si>
  <si>
    <t>d-1 Iekšējās koka durvis ar stiklojumu, oša koka finierējums,ar EUROLOCK firmas  hromētu, matētu furnitūru,  1200x2100</t>
  </si>
  <si>
    <t>d-2 Iekšējās koka durvis bez stiklojumu,  oša koka finierējums, ar EUROLOCK firmas  hromētu, matētu furnitūru 1000x2100</t>
  </si>
  <si>
    <t>d-3 Iekšējās koka durvis ar stiklojumu ,  oša koka finierējums, ar EUROLOCK firmas  hromētu, matētu furnitūru1000x2060</t>
  </si>
  <si>
    <t>d-4 Iekšējās koka durvis ar stiklojumu, oša koka finierējums,ar EUROLOCK firmas  hromētu, matētu furnitūru 900x2060</t>
  </si>
  <si>
    <t>d-5 Iekšējās koka durvis ar stiklojumu, oša koka finierējums,ar EUROLOCK firmas  hromētu, matētu furnitūru 900x2000</t>
  </si>
  <si>
    <t>d-6 Iekšējās koka durvis ar stiklojumu,oša koka finierējums,ar EUROLOCK firmas  hromētu, matētu furnitūru 900x2100</t>
  </si>
  <si>
    <t>d-7 Iekšējās koka durvis ar stiklojumu, oša koka finierējums,ar EUROLOCK firmas  hromētu, matētu furnitūru 900x2150</t>
  </si>
  <si>
    <t>d-9 Iekšējās koka durvis ar stiklojumu,  oša koka finierējums, ar EUROLOCK firmas  hromētu, matētu furnitūru870x1860</t>
  </si>
  <si>
    <t>d-10 Iekšējās koka durvis ar stiklojumu,oša koka finierējums, ar EUROLOCK firmas  hromētu, matētu furnitūru 800x2100</t>
  </si>
  <si>
    <t>d-11Iekšējās koka durvis ar stiklojumu, oša koka finierējums, ar EUROLOCK firmas  hromētu, matētu furnitūru 800x2060</t>
  </si>
  <si>
    <r>
      <t xml:space="preserve">Bēniņu </t>
    </r>
    <r>
      <rPr>
        <sz val="10"/>
        <rFont val="Arial"/>
        <family val="2"/>
      </rPr>
      <t>papildsiltināšanas ierīkošana ar beramo akmens vati 300mm biezumā koka karkasā</t>
    </r>
  </si>
  <si>
    <r>
      <t xml:space="preserve">UD-1 Ugunsdrošo stikloto starpsienu </t>
    </r>
    <r>
      <rPr>
        <sz val="10"/>
        <rFont val="Arial Cyr"/>
        <family val="0"/>
      </rPr>
      <t>2800x2100</t>
    </r>
    <r>
      <rPr>
        <sz val="10"/>
        <rFont val="Arial Cyr"/>
        <family val="2"/>
      </rPr>
      <t xml:space="preserve"> ar durvīm ar pašaizveres mehānismu un blīvējumiem,ar EUROLOCK firmas  hromētu, matētu furnitūru </t>
    </r>
    <r>
      <rPr>
        <sz val="10"/>
        <rFont val="Arial Cyr"/>
        <family val="0"/>
      </rPr>
      <t xml:space="preserve">1500x2100 </t>
    </r>
    <r>
      <rPr>
        <sz val="10"/>
        <rFont val="Arial Cyr"/>
        <family val="2"/>
      </rPr>
      <t>uzstādīšana</t>
    </r>
  </si>
  <si>
    <r>
      <t>UD-2 Metāla iekšējo ugunsdrošo durvju ar stiklojumu uzstādīšana ar pašaizveres mehānismu un blīvējumiem, ar EUROLOCK firmas  hromētu, matētu furnitūru,</t>
    </r>
    <r>
      <rPr>
        <sz val="10"/>
        <rFont val="Arial Cyr"/>
        <family val="0"/>
      </rPr>
      <t>1500x2100</t>
    </r>
  </si>
  <si>
    <t>Durvju bloku sānu aiļu virsmu apdare</t>
  </si>
  <si>
    <t>Logu bloku ārējo sānu ailu virsmu siltināšana un apdare ar dekoratīvo apmetumu</t>
  </si>
  <si>
    <t>Latojuma  100x32(h) pienaglošana uz spārēm ar soli 350mm</t>
  </si>
  <si>
    <t>Koka brusas  40x40</t>
  </si>
  <si>
    <t>Ēvelēti koka  apšuvuma dēļi 125x20</t>
  </si>
  <si>
    <t>Esošā sakaru kabeļa mehāniska aizsardzība, kabeli ievietojot dalītā apvalkcaurulē D 110</t>
  </si>
  <si>
    <t>Esošo videokameru demontāža un atpakaļ pielikšana</t>
  </si>
  <si>
    <t xml:space="preserve"> Virsizdevumi (% )</t>
  </si>
  <si>
    <t xml:space="preserve">                                                Peļņa ( % )</t>
  </si>
  <si>
    <t>Metāla karkasa starpsienu izbūve, apšujot no abām pusēm ar riģipša  plātnēm</t>
  </si>
  <si>
    <t>Fasādes virsmu apšūšana ar siltumizolācijas cietās akmens vates plāksnēm pielīmējot un papildus stiprinot ar dībeļnaglām</t>
  </si>
  <si>
    <t>Izolēto virsmu stiegrošana ar stiklašķiedras sietu,stiprinot un izlīdzinot virsmu sr līmjavu</t>
  </si>
  <si>
    <t>Dzegas apšūšana ar apdares dēļiem , veidojot papildus karkasu un krāsošana</t>
  </si>
  <si>
    <t xml:space="preserve">Piekārto griestu montāža no skārda profiliem un  apdares plātnēm </t>
  </si>
  <si>
    <t xml:space="preserve">Betona ietvju apmaļu ierīkošana  uz betona pamatnes  </t>
  </si>
  <si>
    <t>Šķembu h 150mm pamatnes izveidošanazem bruģakmens   seguma</t>
  </si>
  <si>
    <t xml:space="preserve">Betona bruģakmeņu segums  h 60mm  </t>
  </si>
  <si>
    <t>Sastādīja  ___________________________________________</t>
  </si>
  <si>
    <t>Parbaudīja  _________________________________________</t>
  </si>
  <si>
    <t>Sertifikāta Nr.</t>
  </si>
  <si>
    <t>1.pielikums</t>
  </si>
  <si>
    <t>atklāta konkursa "Gulbenes internāta ēkas fasādes</t>
  </si>
  <si>
    <t>un 1.stāva pārbūve" nolikumam</t>
  </si>
  <si>
    <t>identifikācijas Nr. GND-2017/27/ERAF</t>
  </si>
  <si>
    <t>Tiešās izmaksas kopā</t>
  </si>
  <si>
    <t>____ % materiālu, būvgružu transporta izdevumi</t>
  </si>
  <si>
    <t>Līkā iela 19A, Gulbenē, Gulbenes nov.</t>
  </si>
  <si>
    <t>Objekta adrese: Līkā iela 19A, Gulbenē, Gulbenes nov.</t>
  </si>
  <si>
    <t>PVN (21%)</t>
  </si>
  <si>
    <t>Būvgružu savākšana un utilizācija</t>
  </si>
  <si>
    <t>Vertikālās hidroizolācijas atjaunošana pamatiem</t>
  </si>
</sst>
</file>

<file path=xl/styles.xml><?xml version="1.0" encoding="utf-8"?>
<styleSheet xmlns="http://schemas.openxmlformats.org/spreadsheetml/2006/main">
  <numFmts count="4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dd/mm/yy"/>
    <numFmt numFmtId="179" formatCode="0.0"/>
    <numFmt numFmtId="180" formatCode="[$Ls-426]\ #,##0.00;[Red][$Ls-426]&quot; -&quot;#,##0.00"/>
    <numFmt numFmtId="181" formatCode="mmm\ dd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_-* #,##0\ &quot;Ls&quot;_-;\-* #,##0\ &quot;Ls&quot;_-;_-* &quot;-&quot;\ &quot;Ls&quot;_-;_-@_-"/>
    <numFmt numFmtId="188" formatCode="_-* #,##0\ _L_s_-;\-* #,##0\ _L_s_-;_-* &quot;-&quot;\ _L_s_-;_-@_-"/>
    <numFmt numFmtId="189" formatCode="_-* #,##0.00\ &quot;Ls&quot;_-;\-* #,##0.00\ &quot;Ls&quot;_-;_-* &quot;-&quot;??\ &quot;Ls&quot;_-;_-@_-"/>
    <numFmt numFmtId="190" formatCode="_-* #,##0.00\ _L_s_-;\-* #,##0.00\ _L_s_-;_-* &quot;-&quot;??\ _L_s_-;_-@_-"/>
    <numFmt numFmtId="191" formatCode="_-* #,##0.0_-;\-* #,##0.0_-;_-* &quot;-&quot;??_-;_-@_-"/>
    <numFmt numFmtId="192" formatCode="_-* #,##0.00_-;\-* #,##0.00_-;_-* \-??_-;_-@_-"/>
    <numFmt numFmtId="193" formatCode="[$-426]dddd\,\ yyyy&quot;. gada &quot;d\.\ mmmm"/>
    <numFmt numFmtId="194" formatCode="0."/>
    <numFmt numFmtId="195" formatCode="&quot;Jā&quot;;&quot;Jā&quot;;&quot;Nē&quot;"/>
    <numFmt numFmtId="196" formatCode="&quot;Patiess&quot;;&quot;Patiess&quot;;&quot;Aplams&quot;"/>
    <numFmt numFmtId="197" formatCode="&quot;Ieslēgts&quot;;&quot;Ieslēgts&quot;;&quot;Izslēgts&quot;"/>
    <numFmt numFmtId="198" formatCode="[$€-2]\ #\ ##,000_);[Red]\([$€-2]\ #\ ##,000\)"/>
  </numFmts>
  <fonts count="66"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10"/>
      <name val="Arial"/>
      <family val="2"/>
    </font>
    <font>
      <sz val="10"/>
      <name val="Arial Cyr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26"/>
      <name val="Arial"/>
      <family val="2"/>
    </font>
    <font>
      <sz val="10"/>
      <name val="Helv"/>
      <family val="0"/>
    </font>
    <font>
      <b/>
      <sz val="10"/>
      <name val="Arial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8"/>
      <name val="LVHelvetica"/>
      <family val="0"/>
    </font>
    <font>
      <b/>
      <sz val="11"/>
      <name val="Arial Cyr"/>
      <family val="2"/>
    </font>
    <font>
      <sz val="10"/>
      <name val="Arial Baltic"/>
      <family val="2"/>
    </font>
    <font>
      <sz val="9"/>
      <color indexed="8"/>
      <name val="Arial"/>
      <family val="2"/>
    </font>
    <font>
      <sz val="9"/>
      <name val="Arial Cyr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41414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2" fillId="21" borderId="1" applyNumberFormat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53" fillId="20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2" fontId="0" fillId="0" borderId="0" applyFill="0" applyBorder="0" applyAlignment="0" applyProtection="0"/>
    <xf numFmtId="43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0" fillId="0" borderId="0">
      <alignment vertical="center" wrapText="1"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 horizontal="left"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ill="0" applyBorder="0" applyAlignment="0" applyProtection="0"/>
    <xf numFmtId="0" fontId="60" fillId="0" borderId="6" applyNumberFormat="0" applyFill="0" applyAlignment="0" applyProtection="0"/>
    <xf numFmtId="0" fontId="61" fillId="3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</cellStyleXfs>
  <cellXfs count="517">
    <xf numFmtId="0" fontId="0" fillId="0" borderId="0" xfId="0" applyAlignment="1">
      <alignment/>
    </xf>
    <xf numFmtId="0" fontId="0" fillId="0" borderId="0" xfId="68" applyFont="1">
      <alignment/>
      <protection/>
    </xf>
    <xf numFmtId="0" fontId="0" fillId="0" borderId="0" xfId="68">
      <alignment/>
      <protection/>
    </xf>
    <xf numFmtId="0" fontId="0" fillId="0" borderId="0" xfId="68" applyFont="1" applyBorder="1">
      <alignment/>
      <protection/>
    </xf>
    <xf numFmtId="0" fontId="1" fillId="0" borderId="0" xfId="68" applyFont="1">
      <alignment/>
      <protection/>
    </xf>
    <xf numFmtId="0" fontId="7" fillId="0" borderId="0" xfId="68" applyFont="1">
      <alignment/>
      <protection/>
    </xf>
    <xf numFmtId="0" fontId="8" fillId="0" borderId="0" xfId="68" applyFont="1" applyAlignment="1">
      <alignment/>
      <protection/>
    </xf>
    <xf numFmtId="0" fontId="8" fillId="0" borderId="0" xfId="68" applyFont="1">
      <alignment/>
      <protection/>
    </xf>
    <xf numFmtId="0" fontId="8" fillId="0" borderId="10" xfId="68" applyFont="1" applyBorder="1" applyAlignment="1">
      <alignment horizontal="center" vertical="center" wrapText="1"/>
      <protection/>
    </xf>
    <xf numFmtId="1" fontId="9" fillId="0" borderId="0" xfId="68" applyNumberFormat="1" applyFont="1" applyBorder="1" applyAlignment="1">
      <alignment horizontal="center" vertical="center" wrapText="1"/>
      <protection/>
    </xf>
    <xf numFmtId="0" fontId="10" fillId="0" borderId="0" xfId="68" applyFont="1" applyBorder="1" applyAlignment="1">
      <alignment horizontal="right" vertical="center" wrapText="1"/>
      <protection/>
    </xf>
    <xf numFmtId="1" fontId="10" fillId="0" borderId="0" xfId="68" applyNumberFormat="1" applyFont="1" applyBorder="1" applyAlignment="1">
      <alignment horizontal="center" vertical="center" wrapText="1"/>
      <protection/>
    </xf>
    <xf numFmtId="0" fontId="8" fillId="0" borderId="0" xfId="68" applyFont="1" applyBorder="1" applyAlignment="1">
      <alignment horizontal="center"/>
      <protection/>
    </xf>
    <xf numFmtId="0" fontId="8" fillId="0" borderId="0" xfId="68" applyFont="1" applyBorder="1" applyAlignment="1">
      <alignment/>
      <protection/>
    </xf>
    <xf numFmtId="0" fontId="0" fillId="0" borderId="0" xfId="68" applyFont="1" applyAlignment="1">
      <alignment horizontal="center"/>
      <protection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" fontId="14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" fillId="0" borderId="0" xfId="68" applyFont="1">
      <alignment/>
      <protection/>
    </xf>
    <xf numFmtId="0" fontId="2" fillId="0" borderId="11" xfId="68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0" fontId="9" fillId="0" borderId="12" xfId="68" applyFont="1" applyBorder="1" applyAlignment="1">
      <alignment horizontal="center" vertical="center"/>
      <protection/>
    </xf>
    <xf numFmtId="178" fontId="2" fillId="0" borderId="12" xfId="68" applyNumberFormat="1" applyFont="1" applyBorder="1" applyAlignment="1">
      <alignment horizontal="center"/>
      <protection/>
    </xf>
    <xf numFmtId="0" fontId="2" fillId="0" borderId="12" xfId="68" applyFont="1" applyBorder="1">
      <alignment/>
      <protection/>
    </xf>
    <xf numFmtId="0" fontId="0" fillId="0" borderId="0" xfId="0" applyFont="1" applyAlignment="1">
      <alignment horizontal="center"/>
    </xf>
    <xf numFmtId="0" fontId="0" fillId="0" borderId="0" xfId="68" applyBorder="1">
      <alignment/>
      <protection/>
    </xf>
    <xf numFmtId="2" fontId="0" fillId="0" borderId="10" xfId="0" applyNumberFormat="1" applyFont="1" applyBorder="1" applyAlignment="1">
      <alignment horizontal="center"/>
    </xf>
    <xf numFmtId="0" fontId="0" fillId="0" borderId="0" xfId="71" applyFont="1">
      <alignment/>
      <protection/>
    </xf>
    <xf numFmtId="0" fontId="0" fillId="0" borderId="0" xfId="71" applyFont="1" applyAlignment="1">
      <alignment horizontal="center"/>
      <protection/>
    </xf>
    <xf numFmtId="0" fontId="1" fillId="0" borderId="13" xfId="71" applyFont="1" applyBorder="1">
      <alignment/>
      <protection/>
    </xf>
    <xf numFmtId="0" fontId="1" fillId="0" borderId="13" xfId="71" applyFont="1" applyBorder="1" applyAlignment="1">
      <alignment horizontal="center"/>
      <protection/>
    </xf>
    <xf numFmtId="0" fontId="0" fillId="0" borderId="13" xfId="71" applyFont="1" applyBorder="1">
      <alignment/>
      <protection/>
    </xf>
    <xf numFmtId="0" fontId="0" fillId="0" borderId="14" xfId="71" applyFont="1" applyBorder="1">
      <alignment/>
      <protection/>
    </xf>
    <xf numFmtId="0" fontId="0" fillId="0" borderId="15" xfId="71" applyFont="1" applyBorder="1" applyAlignment="1">
      <alignment horizontal="center"/>
      <protection/>
    </xf>
    <xf numFmtId="0" fontId="0" fillId="0" borderId="0" xfId="71" applyFont="1" applyBorder="1" applyAlignment="1">
      <alignment horizontal="center"/>
      <protection/>
    </xf>
    <xf numFmtId="0" fontId="0" fillId="0" borderId="16" xfId="71" applyFont="1" applyBorder="1" applyAlignment="1">
      <alignment horizontal="center"/>
      <protection/>
    </xf>
    <xf numFmtId="0" fontId="2" fillId="0" borderId="0" xfId="71" applyFont="1" applyBorder="1" applyAlignment="1">
      <alignment horizontal="center"/>
      <protection/>
    </xf>
    <xf numFmtId="0" fontId="2" fillId="0" borderId="0" xfId="71" applyFont="1" applyBorder="1">
      <alignment/>
      <protection/>
    </xf>
    <xf numFmtId="1" fontId="14" fillId="0" borderId="0" xfId="71" applyNumberFormat="1" applyFont="1" applyBorder="1" applyAlignment="1">
      <alignment horizontal="center"/>
      <protection/>
    </xf>
    <xf numFmtId="0" fontId="0" fillId="0" borderId="0" xfId="71" applyFont="1" applyBorder="1">
      <alignment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68" applyFont="1" applyFill="1">
      <alignment/>
      <protection/>
    </xf>
    <xf numFmtId="0" fontId="0" fillId="0" borderId="0" xfId="72" applyFont="1">
      <alignment/>
      <protection/>
    </xf>
    <xf numFmtId="0" fontId="0" fillId="0" borderId="0" xfId="72">
      <alignment/>
      <protection/>
    </xf>
    <xf numFmtId="0" fontId="0" fillId="0" borderId="0" xfId="72" applyFont="1" applyAlignment="1">
      <alignment horizontal="center"/>
      <protection/>
    </xf>
    <xf numFmtId="0" fontId="1" fillId="0" borderId="13" xfId="72" applyFont="1" applyBorder="1">
      <alignment/>
      <protection/>
    </xf>
    <xf numFmtId="0" fontId="1" fillId="0" borderId="13" xfId="72" applyFont="1" applyBorder="1" applyAlignment="1">
      <alignment horizontal="center"/>
      <protection/>
    </xf>
    <xf numFmtId="0" fontId="0" fillId="0" borderId="13" xfId="72" applyFont="1" applyBorder="1" applyAlignment="1">
      <alignment horizontal="center"/>
      <protection/>
    </xf>
    <xf numFmtId="0" fontId="0" fillId="0" borderId="13" xfId="72" applyFont="1" applyBorder="1">
      <alignment/>
      <protection/>
    </xf>
    <xf numFmtId="0" fontId="0" fillId="0" borderId="0" xfId="72" applyFont="1" applyAlignment="1">
      <alignment/>
      <protection/>
    </xf>
    <xf numFmtId="0" fontId="0" fillId="0" borderId="17" xfId="72" applyFont="1" applyBorder="1" applyAlignment="1">
      <alignment horizontal="center"/>
      <protection/>
    </xf>
    <xf numFmtId="0" fontId="0" fillId="0" borderId="0" xfId="72" applyFont="1" applyBorder="1" applyAlignment="1">
      <alignment horizontal="center"/>
      <protection/>
    </xf>
    <xf numFmtId="0" fontId="0" fillId="0" borderId="10" xfId="72" applyFont="1" applyBorder="1" applyAlignment="1">
      <alignment horizontal="center"/>
      <protection/>
    </xf>
    <xf numFmtId="0" fontId="0" fillId="0" borderId="12" xfId="72" applyFont="1" applyBorder="1" applyAlignment="1">
      <alignment horizontal="center" vertical="center"/>
      <protection/>
    </xf>
    <xf numFmtId="0" fontId="0" fillId="0" borderId="18" xfId="72" applyFont="1" applyBorder="1" applyAlignment="1">
      <alignment horizontal="center" vertical="center"/>
      <protection/>
    </xf>
    <xf numFmtId="0" fontId="0" fillId="0" borderId="19" xfId="72" applyFont="1" applyBorder="1" applyAlignment="1">
      <alignment horizontal="center"/>
      <protection/>
    </xf>
    <xf numFmtId="0" fontId="0" fillId="0" borderId="20" xfId="72" applyNumberFormat="1" applyFont="1" applyBorder="1" applyAlignment="1">
      <alignment horizontal="center" wrapText="1"/>
      <protection/>
    </xf>
    <xf numFmtId="0" fontId="0" fillId="0" borderId="19" xfId="72" applyFont="1" applyBorder="1" applyAlignment="1">
      <alignment horizontal="center" vertical="center"/>
      <protection/>
    </xf>
    <xf numFmtId="0" fontId="0" fillId="0" borderId="20" xfId="72" applyFont="1" applyBorder="1" applyAlignment="1">
      <alignment horizontal="center" vertical="center"/>
      <protection/>
    </xf>
    <xf numFmtId="0" fontId="0" fillId="0" borderId="20" xfId="72" applyFont="1" applyFill="1" applyBorder="1" applyAlignment="1">
      <alignment horizontal="center"/>
      <protection/>
    </xf>
    <xf numFmtId="0" fontId="0" fillId="0" borderId="19" xfId="72" applyFont="1" applyBorder="1" applyAlignment="1">
      <alignment horizontal="center" vertical="center" wrapText="1"/>
      <protection/>
    </xf>
    <xf numFmtId="2" fontId="0" fillId="0" borderId="10" xfId="72" applyNumberFormat="1" applyBorder="1" applyAlignment="1">
      <alignment horizontal="center"/>
      <protection/>
    </xf>
    <xf numFmtId="0" fontId="0" fillId="0" borderId="21" xfId="72" applyFont="1" applyBorder="1" applyAlignment="1">
      <alignment horizontal="center"/>
      <protection/>
    </xf>
    <xf numFmtId="0" fontId="0" fillId="0" borderId="22" xfId="72" applyFont="1" applyBorder="1" applyAlignment="1">
      <alignment horizontal="center"/>
      <protection/>
    </xf>
    <xf numFmtId="0" fontId="0" fillId="0" borderId="14" xfId="72" applyFont="1" applyBorder="1" applyAlignment="1">
      <alignment horizontal="center"/>
      <protection/>
    </xf>
    <xf numFmtId="0" fontId="0" fillId="0" borderId="23" xfId="72" applyFont="1" applyBorder="1" applyAlignment="1">
      <alignment horizontal="center"/>
      <protection/>
    </xf>
    <xf numFmtId="0" fontId="0" fillId="0" borderId="15" xfId="72" applyFont="1" applyBorder="1" applyAlignment="1">
      <alignment horizontal="center"/>
      <protection/>
    </xf>
    <xf numFmtId="0" fontId="0" fillId="0" borderId="16" xfId="72" applyFont="1" applyBorder="1" applyAlignment="1">
      <alignment horizontal="center"/>
      <protection/>
    </xf>
    <xf numFmtId="0" fontId="2" fillId="0" borderId="0" xfId="72" applyFont="1" applyBorder="1" applyAlignment="1">
      <alignment horizontal="center"/>
      <protection/>
    </xf>
    <xf numFmtId="0" fontId="2" fillId="0" borderId="0" xfId="72" applyFont="1" applyBorder="1">
      <alignment/>
      <protection/>
    </xf>
    <xf numFmtId="1" fontId="14" fillId="0" borderId="0" xfId="72" applyNumberFormat="1" applyFont="1" applyBorder="1" applyAlignment="1">
      <alignment horizontal="center"/>
      <protection/>
    </xf>
    <xf numFmtId="0" fontId="0" fillId="0" borderId="0" xfId="72" applyFont="1" applyBorder="1">
      <alignment/>
      <protection/>
    </xf>
    <xf numFmtId="0" fontId="0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72" applyFont="1">
      <alignment/>
      <protection/>
    </xf>
    <xf numFmtId="2" fontId="0" fillId="0" borderId="0" xfId="0" applyNumberFormat="1" applyFont="1" applyAlignment="1">
      <alignment/>
    </xf>
    <xf numFmtId="0" fontId="2" fillId="0" borderId="12" xfId="68" applyFont="1" applyBorder="1" applyAlignment="1">
      <alignment wrapText="1"/>
      <protection/>
    </xf>
    <xf numFmtId="0" fontId="0" fillId="0" borderId="0" xfId="71" applyFont="1">
      <alignment/>
      <protection/>
    </xf>
    <xf numFmtId="0" fontId="0" fillId="0" borderId="25" xfId="72" applyFont="1" applyBorder="1" applyAlignment="1">
      <alignment horizontal="center" vertical="center"/>
      <protection/>
    </xf>
    <xf numFmtId="0" fontId="0" fillId="0" borderId="12" xfId="72" applyNumberFormat="1" applyFont="1" applyBorder="1" applyAlignment="1">
      <alignment horizontal="center" wrapText="1"/>
      <protection/>
    </xf>
    <xf numFmtId="0" fontId="0" fillId="0" borderId="12" xfId="72" applyFont="1" applyFill="1" applyBorder="1" applyAlignment="1">
      <alignment horizontal="center"/>
      <protection/>
    </xf>
    <xf numFmtId="0" fontId="48" fillId="0" borderId="0" xfId="79">
      <alignment/>
      <protection/>
    </xf>
    <xf numFmtId="0" fontId="0" fillId="0" borderId="14" xfId="71" applyFont="1" applyBorder="1" applyAlignment="1">
      <alignment/>
      <protection/>
    </xf>
    <xf numFmtId="0" fontId="0" fillId="0" borderId="0" xfId="71" applyFont="1" applyBorder="1" applyAlignment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72" applyFont="1" applyBorder="1" applyAlignment="1">
      <alignment horizontal="center"/>
      <protection/>
    </xf>
    <xf numFmtId="0" fontId="0" fillId="0" borderId="26" xfId="72" applyFont="1" applyBorder="1" applyAlignment="1">
      <alignment horizontal="center"/>
      <protection/>
    </xf>
    <xf numFmtId="0" fontId="0" fillId="0" borderId="12" xfId="72" applyFont="1" applyBorder="1" applyAlignment="1">
      <alignment horizontal="center"/>
      <protection/>
    </xf>
    <xf numFmtId="0" fontId="5" fillId="0" borderId="0" xfId="68" applyFont="1">
      <alignment/>
      <protection/>
    </xf>
    <xf numFmtId="0" fontId="11" fillId="0" borderId="0" xfId="68" applyFont="1">
      <alignment/>
      <protection/>
    </xf>
    <xf numFmtId="0" fontId="0" fillId="0" borderId="0" xfId="71" applyFont="1" applyBorder="1">
      <alignment/>
      <protection/>
    </xf>
    <xf numFmtId="0" fontId="0" fillId="0" borderId="0" xfId="72" applyFont="1" applyAlignment="1">
      <alignment horizontal="center"/>
      <protection/>
    </xf>
    <xf numFmtId="0" fontId="0" fillId="0" borderId="0" xfId="72" applyFont="1" applyBorder="1">
      <alignment/>
      <protection/>
    </xf>
    <xf numFmtId="0" fontId="14" fillId="0" borderId="0" xfId="68" applyFont="1">
      <alignment/>
      <protection/>
    </xf>
    <xf numFmtId="0" fontId="0" fillId="0" borderId="0" xfId="71" applyFont="1" applyAlignment="1">
      <alignment/>
      <protection/>
    </xf>
    <xf numFmtId="2" fontId="17" fillId="0" borderId="0" xfId="0" applyNumberFormat="1" applyFont="1" applyAlignment="1">
      <alignment/>
    </xf>
    <xf numFmtId="0" fontId="17" fillId="0" borderId="0" xfId="0" applyFont="1" applyAlignment="1">
      <alignment/>
    </xf>
    <xf numFmtId="2" fontId="0" fillId="0" borderId="27" xfId="72" applyNumberFormat="1" applyFont="1" applyBorder="1" applyAlignment="1">
      <alignment horizontal="center"/>
      <protection/>
    </xf>
    <xf numFmtId="2" fontId="0" fillId="0" borderId="28" xfId="72" applyNumberFormat="1" applyFont="1" applyBorder="1" applyAlignment="1">
      <alignment horizontal="center"/>
      <protection/>
    </xf>
    <xf numFmtId="2" fontId="0" fillId="0" borderId="14" xfId="72" applyNumberFormat="1" applyFont="1" applyBorder="1" applyAlignment="1">
      <alignment horizontal="center"/>
      <protection/>
    </xf>
    <xf numFmtId="2" fontId="0" fillId="0" borderId="22" xfId="72" applyNumberFormat="1" applyFont="1" applyBorder="1" applyAlignment="1">
      <alignment horizontal="center"/>
      <protection/>
    </xf>
    <xf numFmtId="2" fontId="0" fillId="0" borderId="16" xfId="72" applyNumberFormat="1" applyFont="1" applyBorder="1" applyAlignment="1">
      <alignment horizontal="center"/>
      <protection/>
    </xf>
    <xf numFmtId="2" fontId="0" fillId="0" borderId="23" xfId="72" applyNumberFormat="1" applyFont="1" applyBorder="1" applyAlignment="1">
      <alignment horizontal="center"/>
      <protection/>
    </xf>
    <xf numFmtId="2" fontId="0" fillId="0" borderId="15" xfId="72" applyNumberFormat="1" applyFont="1" applyBorder="1" applyAlignment="1">
      <alignment horizontal="center"/>
      <protection/>
    </xf>
    <xf numFmtId="2" fontId="0" fillId="0" borderId="29" xfId="72" applyNumberFormat="1" applyFont="1" applyBorder="1" applyAlignment="1">
      <alignment horizontal="center"/>
      <protection/>
    </xf>
    <xf numFmtId="2" fontId="14" fillId="0" borderId="29" xfId="72" applyNumberFormat="1" applyFont="1" applyBorder="1" applyAlignment="1">
      <alignment horizontal="center"/>
      <protection/>
    </xf>
    <xf numFmtId="14" fontId="0" fillId="0" borderId="0" xfId="72" applyNumberFormat="1" applyFont="1" applyAlignment="1">
      <alignment horizontal="center"/>
      <protection/>
    </xf>
    <xf numFmtId="0" fontId="6" fillId="0" borderId="0" xfId="68" applyFont="1">
      <alignment/>
      <protection/>
    </xf>
    <xf numFmtId="0" fontId="7" fillId="0" borderId="0" xfId="68" applyFont="1">
      <alignment/>
      <protection/>
    </xf>
    <xf numFmtId="0" fontId="0" fillId="0" borderId="30" xfId="72" applyNumberFormat="1" applyFont="1" applyBorder="1" applyAlignment="1">
      <alignment horizontal="center" wrapText="1"/>
      <protection/>
    </xf>
    <xf numFmtId="0" fontId="1" fillId="0" borderId="13" xfId="71" applyFont="1" applyBorder="1" applyAlignment="1">
      <alignment/>
      <protection/>
    </xf>
    <xf numFmtId="0" fontId="1" fillId="0" borderId="0" xfId="71" applyFont="1" applyBorder="1" applyAlignment="1">
      <alignment/>
      <protection/>
    </xf>
    <xf numFmtId="0" fontId="0" fillId="0" borderId="14" xfId="71" applyFont="1" applyBorder="1" applyAlignment="1">
      <alignment/>
      <protection/>
    </xf>
    <xf numFmtId="0" fontId="9" fillId="0" borderId="12" xfId="68" applyFont="1" applyBorder="1" applyAlignment="1">
      <alignment horizontal="center"/>
      <protection/>
    </xf>
    <xf numFmtId="179" fontId="0" fillId="0" borderId="0" xfId="71" applyNumberFormat="1" applyFont="1" applyAlignment="1">
      <alignment horizontal="center"/>
      <protection/>
    </xf>
    <xf numFmtId="179" fontId="0" fillId="0" borderId="13" xfId="71" applyNumberFormat="1" applyFont="1" applyBorder="1" applyAlignment="1">
      <alignment horizontal="center"/>
      <protection/>
    </xf>
    <xf numFmtId="179" fontId="0" fillId="0" borderId="0" xfId="71" applyNumberFormat="1" applyFont="1" applyBorder="1" applyAlignment="1">
      <alignment horizontal="center"/>
      <protection/>
    </xf>
    <xf numFmtId="179" fontId="0" fillId="0" borderId="0" xfId="71" applyNumberFormat="1" applyFont="1">
      <alignment/>
      <protection/>
    </xf>
    <xf numFmtId="0" fontId="2" fillId="0" borderId="0" xfId="68" applyFont="1" applyAlignment="1">
      <alignment horizontal="left"/>
      <protection/>
    </xf>
    <xf numFmtId="0" fontId="5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7" xfId="72" applyFont="1" applyBorder="1" applyAlignment="1">
      <alignment horizontal="center" vertical="center"/>
      <protection/>
    </xf>
    <xf numFmtId="2" fontId="0" fillId="0" borderId="12" xfId="68" applyNumberFormat="1" applyFont="1" applyBorder="1" applyAlignment="1">
      <alignment horizontal="center"/>
      <protection/>
    </xf>
    <xf numFmtId="2" fontId="0" fillId="0" borderId="12" xfId="68" applyNumberFormat="1" applyFont="1" applyBorder="1" applyAlignment="1">
      <alignment horizontal="center" vertical="center" wrapText="1"/>
      <protection/>
    </xf>
    <xf numFmtId="2" fontId="0" fillId="0" borderId="12" xfId="68" applyNumberFormat="1" applyFont="1" applyBorder="1" applyAlignment="1">
      <alignment horizontal="center" wrapText="1"/>
      <protection/>
    </xf>
    <xf numFmtId="2" fontId="9" fillId="0" borderId="0" xfId="68" applyNumberFormat="1" applyFont="1" applyBorder="1" applyAlignment="1">
      <alignment horizontal="center" vertical="center" wrapText="1"/>
      <protection/>
    </xf>
    <xf numFmtId="2" fontId="8" fillId="0" borderId="0" xfId="68" applyNumberFormat="1" applyFont="1" applyAlignment="1">
      <alignment horizontal="left"/>
      <protection/>
    </xf>
    <xf numFmtId="0" fontId="0" fillId="0" borderId="31" xfId="71" applyFont="1" applyBorder="1" applyAlignment="1">
      <alignment horizontal="center"/>
      <protection/>
    </xf>
    <xf numFmtId="0" fontId="0" fillId="0" borderId="31" xfId="71" applyFont="1" applyBorder="1" applyAlignment="1">
      <alignment horizontal="center" vertical="center"/>
      <protection/>
    </xf>
    <xf numFmtId="179" fontId="0" fillId="0" borderId="23" xfId="71" applyNumberFormat="1" applyFont="1" applyBorder="1" applyAlignment="1">
      <alignment horizontal="center" vertical="center"/>
      <protection/>
    </xf>
    <xf numFmtId="0" fontId="0" fillId="0" borderId="16" xfId="71" applyNumberFormat="1" applyFont="1" applyBorder="1" applyAlignment="1">
      <alignment horizontal="center" wrapText="1"/>
      <protection/>
    </xf>
    <xf numFmtId="0" fontId="0" fillId="0" borderId="23" xfId="71" applyFont="1" applyBorder="1" applyAlignment="1">
      <alignment horizontal="center" vertical="center"/>
      <protection/>
    </xf>
    <xf numFmtId="0" fontId="0" fillId="0" borderId="32" xfId="71" applyFont="1" applyBorder="1" applyAlignment="1">
      <alignment horizontal="center" vertical="center"/>
      <protection/>
    </xf>
    <xf numFmtId="0" fontId="0" fillId="0" borderId="15" xfId="71" applyFont="1" applyBorder="1" applyAlignment="1">
      <alignment horizontal="center" vertical="center"/>
      <protection/>
    </xf>
    <xf numFmtId="0" fontId="0" fillId="0" borderId="23" xfId="71" applyFont="1" applyFill="1" applyBorder="1" applyAlignment="1">
      <alignment horizontal="center"/>
      <protection/>
    </xf>
    <xf numFmtId="0" fontId="0" fillId="0" borderId="15" xfId="71" applyFont="1" applyBorder="1" applyAlignment="1">
      <alignment horizontal="center" vertical="center" wrapText="1"/>
      <protection/>
    </xf>
    <xf numFmtId="0" fontId="0" fillId="0" borderId="33" xfId="71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horizontal="left" wrapText="1"/>
    </xf>
    <xf numFmtId="0" fontId="17" fillId="0" borderId="12" xfId="0" applyFont="1" applyBorder="1" applyAlignment="1">
      <alignment horizontal="center" wrapText="1"/>
    </xf>
    <xf numFmtId="2" fontId="17" fillId="0" borderId="12" xfId="0" applyNumberFormat="1" applyFont="1" applyBorder="1" applyAlignment="1">
      <alignment horizontal="center" wrapText="1"/>
    </xf>
    <xf numFmtId="2" fontId="26" fillId="0" borderId="12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 wrapText="1"/>
    </xf>
    <xf numFmtId="0" fontId="17" fillId="0" borderId="12" xfId="0" applyFont="1" applyBorder="1" applyAlignment="1">
      <alignment horizontal="left" wrapText="1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wrapText="1"/>
    </xf>
    <xf numFmtId="0" fontId="0" fillId="0" borderId="12" xfId="71" applyFont="1" applyBorder="1" applyAlignment="1">
      <alignment horizontal="center"/>
      <protection/>
    </xf>
    <xf numFmtId="0" fontId="0" fillId="0" borderId="12" xfId="71" applyFont="1" applyBorder="1" applyAlignment="1">
      <alignment horizontal="center" vertical="center"/>
      <protection/>
    </xf>
    <xf numFmtId="2" fontId="0" fillId="0" borderId="12" xfId="71" applyNumberFormat="1" applyFont="1" applyBorder="1" applyAlignment="1">
      <alignment horizontal="center" vertical="center"/>
      <protection/>
    </xf>
    <xf numFmtId="2" fontId="5" fillId="0" borderId="12" xfId="71" applyNumberFormat="1" applyFont="1" applyBorder="1" applyAlignment="1">
      <alignment horizontal="center" vertical="center"/>
      <protection/>
    </xf>
    <xf numFmtId="0" fontId="5" fillId="0" borderId="12" xfId="71" applyFont="1" applyBorder="1" applyAlignment="1">
      <alignment horizontal="center"/>
      <protection/>
    </xf>
    <xf numFmtId="0" fontId="14" fillId="0" borderId="12" xfId="71" applyFont="1" applyBorder="1" applyAlignment="1">
      <alignment horizontal="center"/>
      <protection/>
    </xf>
    <xf numFmtId="2" fontId="0" fillId="0" borderId="12" xfId="71" applyNumberFormat="1" applyFont="1" applyBorder="1" applyAlignment="1">
      <alignment horizontal="center"/>
      <protection/>
    </xf>
    <xf numFmtId="2" fontId="5" fillId="0" borderId="12" xfId="71" applyNumberFormat="1" applyFont="1" applyBorder="1" applyAlignment="1">
      <alignment horizontal="center"/>
      <protection/>
    </xf>
    <xf numFmtId="2" fontId="26" fillId="0" borderId="12" xfId="71" applyNumberFormat="1" applyFont="1" applyBorder="1" applyAlignment="1">
      <alignment horizontal="center" wrapText="1"/>
      <protection/>
    </xf>
    <xf numFmtId="2" fontId="26" fillId="0" borderId="12" xfId="71" applyNumberFormat="1" applyFont="1" applyBorder="1" applyAlignment="1">
      <alignment horizontal="center"/>
      <protection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/>
    </xf>
    <xf numFmtId="2" fontId="5" fillId="0" borderId="12" xfId="0" applyNumberFormat="1" applyFont="1" applyFill="1" applyBorder="1" applyAlignment="1">
      <alignment horizontal="center" wrapText="1"/>
    </xf>
    <xf numFmtId="2" fontId="5" fillId="0" borderId="12" xfId="71" applyNumberFormat="1" applyFont="1" applyFill="1" applyBorder="1" applyAlignment="1">
      <alignment horizontal="center" wrapText="1"/>
      <protection/>
    </xf>
    <xf numFmtId="2" fontId="5" fillId="0" borderId="12" xfId="0" applyNumberFormat="1" applyFont="1" applyFill="1" applyBorder="1" applyAlignment="1">
      <alignment horizontal="center" vertical="center"/>
    </xf>
    <xf numFmtId="2" fontId="5" fillId="0" borderId="12" xfId="71" applyNumberFormat="1" applyFont="1" applyFill="1" applyBorder="1" applyAlignment="1">
      <alignment horizontal="center"/>
      <protection/>
    </xf>
    <xf numFmtId="181" fontId="0" fillId="0" borderId="12" xfId="0" applyNumberFormat="1" applyFont="1" applyFill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 applyAlignment="1">
      <alignment horizontal="left"/>
      <protection/>
    </xf>
    <xf numFmtId="0" fontId="15" fillId="0" borderId="12" xfId="67" applyFont="1" applyFill="1" applyBorder="1" applyAlignment="1">
      <alignment horizontal="center"/>
      <protection/>
    </xf>
    <xf numFmtId="2" fontId="0" fillId="0" borderId="12" xfId="71" applyNumberFormat="1" applyFont="1" applyFill="1" applyBorder="1" applyAlignment="1">
      <alignment horizontal="center"/>
      <protection/>
    </xf>
    <xf numFmtId="0" fontId="14" fillId="0" borderId="12" xfId="71" applyFont="1" applyFill="1" applyBorder="1" applyAlignment="1">
      <alignment horizontal="center"/>
      <protection/>
    </xf>
    <xf numFmtId="0" fontId="15" fillId="0" borderId="12" xfId="67" applyFont="1" applyFill="1" applyBorder="1" applyAlignment="1">
      <alignment horizontal="left"/>
      <protection/>
    </xf>
    <xf numFmtId="0" fontId="15" fillId="0" borderId="12" xfId="67" applyFont="1" applyFill="1" applyBorder="1" applyAlignment="1">
      <alignment horizontal="right"/>
      <protection/>
    </xf>
    <xf numFmtId="181" fontId="15" fillId="0" borderId="12" xfId="67" applyNumberFormat="1" applyFont="1" applyFill="1" applyBorder="1" applyAlignment="1">
      <alignment horizontal="center"/>
      <protection/>
    </xf>
    <xf numFmtId="0" fontId="15" fillId="0" borderId="12" xfId="67" applyFont="1" applyFill="1" applyBorder="1" applyAlignment="1">
      <alignment/>
      <protection/>
    </xf>
    <xf numFmtId="2" fontId="15" fillId="0" borderId="12" xfId="67" applyNumberFormat="1" applyFont="1" applyFill="1" applyBorder="1" applyAlignment="1">
      <alignment horizontal="center"/>
      <protection/>
    </xf>
    <xf numFmtId="0" fontId="5" fillId="0" borderId="12" xfId="71" applyFont="1" applyFill="1" applyBorder="1" applyAlignment="1">
      <alignment horizontal="center"/>
      <protection/>
    </xf>
    <xf numFmtId="0" fontId="0" fillId="0" borderId="12" xfId="71" applyFont="1" applyFill="1" applyBorder="1">
      <alignment/>
      <protection/>
    </xf>
    <xf numFmtId="0" fontId="0" fillId="0" borderId="12" xfId="71" applyFont="1" applyFill="1" applyBorder="1" applyAlignment="1">
      <alignment wrapText="1"/>
      <protection/>
    </xf>
    <xf numFmtId="0" fontId="21" fillId="0" borderId="12" xfId="71" applyFont="1" applyFill="1" applyBorder="1" applyAlignment="1">
      <alignment horizontal="right"/>
      <protection/>
    </xf>
    <xf numFmtId="0" fontId="0" fillId="0" borderId="12" xfId="65" applyFont="1" applyFill="1" applyBorder="1" applyAlignment="1">
      <alignment horizontal="center"/>
      <protection/>
    </xf>
    <xf numFmtId="0" fontId="5" fillId="0" borderId="12" xfId="65" applyFont="1" applyFill="1" applyBorder="1" applyAlignment="1">
      <alignment horizontal="center"/>
      <protection/>
    </xf>
    <xf numFmtId="0" fontId="21" fillId="0" borderId="12" xfId="65" applyFont="1" applyFill="1" applyBorder="1" applyAlignment="1">
      <alignment horizontal="right"/>
      <protection/>
    </xf>
    <xf numFmtId="2" fontId="0" fillId="0" borderId="12" xfId="65" applyNumberFormat="1" applyFont="1" applyFill="1" applyBorder="1" applyAlignment="1">
      <alignment horizontal="center"/>
      <protection/>
    </xf>
    <xf numFmtId="2" fontId="5" fillId="0" borderId="12" xfId="65" applyNumberFormat="1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horizontal="right"/>
    </xf>
    <xf numFmtId="2" fontId="5" fillId="0" borderId="12" xfId="47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 wrapText="1"/>
    </xf>
    <xf numFmtId="0" fontId="0" fillId="0" borderId="12" xfId="71" applyFont="1" applyFill="1" applyBorder="1" applyAlignment="1">
      <alignment horizontal="right"/>
      <protection/>
    </xf>
    <xf numFmtId="0" fontId="0" fillId="0" borderId="12" xfId="67" applyFont="1" applyFill="1" applyBorder="1" applyAlignment="1">
      <alignment horizontal="center"/>
      <protection/>
    </xf>
    <xf numFmtId="0" fontId="0" fillId="0" borderId="12" xfId="67" applyFont="1" applyFill="1" applyBorder="1" applyAlignment="1">
      <alignment/>
      <protection/>
    </xf>
    <xf numFmtId="2" fontId="0" fillId="0" borderId="12" xfId="67" applyNumberFormat="1" applyFont="1" applyFill="1" applyBorder="1" applyAlignment="1">
      <alignment horizontal="center"/>
      <protection/>
    </xf>
    <xf numFmtId="2" fontId="5" fillId="0" borderId="12" xfId="67" applyNumberFormat="1" applyFont="1" applyFill="1" applyBorder="1" applyAlignment="1">
      <alignment horizontal="center"/>
      <protection/>
    </xf>
    <xf numFmtId="0" fontId="0" fillId="0" borderId="12" xfId="67" applyFont="1" applyFill="1" applyBorder="1" applyAlignment="1">
      <alignment wrapText="1"/>
      <protection/>
    </xf>
    <xf numFmtId="0" fontId="21" fillId="0" borderId="12" xfId="0" applyFont="1" applyFill="1" applyBorder="1" applyAlignment="1">
      <alignment horizontal="right"/>
    </xf>
    <xf numFmtId="2" fontId="0" fillId="0" borderId="12" xfId="71" applyNumberFormat="1" applyFont="1" applyFill="1" applyBorder="1" applyAlignment="1" quotePrefix="1">
      <alignment horizontal="center"/>
      <protection/>
    </xf>
    <xf numFmtId="0" fontId="0" fillId="0" borderId="12" xfId="71" applyFont="1" applyFill="1" applyBorder="1" applyAlignment="1">
      <alignment horizontal="left" wrapText="1"/>
      <protection/>
    </xf>
    <xf numFmtId="0" fontId="0" fillId="0" borderId="12" xfId="68" applyFont="1" applyFill="1" applyBorder="1" applyAlignment="1">
      <alignment horizontal="center"/>
      <protection/>
    </xf>
    <xf numFmtId="0" fontId="15" fillId="0" borderId="12" xfId="67" applyFont="1" applyFill="1" applyBorder="1" applyAlignment="1">
      <alignment horizontal="justify"/>
      <protection/>
    </xf>
    <xf numFmtId="2" fontId="5" fillId="0" borderId="12" xfId="68" applyNumberFormat="1" applyFont="1" applyFill="1" applyBorder="1" applyAlignment="1">
      <alignment horizontal="center"/>
      <protection/>
    </xf>
    <xf numFmtId="0" fontId="15" fillId="0" borderId="12" xfId="67" applyFont="1" applyFill="1" applyBorder="1" applyAlignment="1">
      <alignment horizontal="right"/>
      <protection/>
    </xf>
    <xf numFmtId="0" fontId="0" fillId="0" borderId="12" xfId="64" applyFont="1" applyFill="1" applyBorder="1" applyAlignment="1">
      <alignment horizontal="center"/>
      <protection/>
    </xf>
    <xf numFmtId="0" fontId="0" fillId="0" borderId="12" xfId="67" applyFont="1" applyFill="1" applyBorder="1" applyAlignment="1">
      <alignment horizontal="left"/>
      <protection/>
    </xf>
    <xf numFmtId="2" fontId="0" fillId="0" borderId="12" xfId="64" applyNumberFormat="1" applyFont="1" applyFill="1" applyBorder="1" applyAlignment="1">
      <alignment horizontal="center"/>
      <protection/>
    </xf>
    <xf numFmtId="179" fontId="0" fillId="0" borderId="12" xfId="64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center" vertical="center" wrapText="1"/>
    </xf>
    <xf numFmtId="179" fontId="0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0" fillId="0" borderId="12" xfId="67" applyFont="1" applyFill="1" applyBorder="1" applyAlignment="1">
      <alignment horizontal="right"/>
      <protection/>
    </xf>
    <xf numFmtId="1" fontId="0" fillId="0" borderId="12" xfId="64" applyNumberFormat="1" applyFont="1" applyFill="1" applyBorder="1" applyAlignment="1">
      <alignment horizontal="center"/>
      <protection/>
    </xf>
    <xf numFmtId="2" fontId="15" fillId="0" borderId="12" xfId="67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center" wrapText="1"/>
    </xf>
    <xf numFmtId="179" fontId="0" fillId="0" borderId="12" xfId="0" applyNumberFormat="1" applyFont="1" applyFill="1" applyBorder="1" applyAlignment="1">
      <alignment horizontal="center"/>
    </xf>
    <xf numFmtId="2" fontId="27" fillId="0" borderId="12" xfId="67" applyNumberFormat="1" applyFont="1" applyFill="1" applyBorder="1" applyAlignment="1">
      <alignment horizontal="center"/>
      <protection/>
    </xf>
    <xf numFmtId="0" fontId="14" fillId="0" borderId="12" xfId="0" applyFont="1" applyFill="1" applyBorder="1" applyAlignment="1">
      <alignment horizontal="center"/>
    </xf>
    <xf numFmtId="0" fontId="15" fillId="0" borderId="12" xfId="67" applyFont="1" applyFill="1" applyBorder="1" applyAlignment="1">
      <alignment horizontal="left" wrapText="1"/>
      <protection/>
    </xf>
    <xf numFmtId="16" fontId="15" fillId="0" borderId="12" xfId="67" applyNumberFormat="1" applyFont="1" applyFill="1" applyBorder="1" applyAlignment="1">
      <alignment horizontal="center"/>
      <protection/>
    </xf>
    <xf numFmtId="0" fontId="15" fillId="0" borderId="12" xfId="67" applyFont="1" applyFill="1" applyBorder="1" applyAlignment="1">
      <alignment wrapText="1"/>
      <protection/>
    </xf>
    <xf numFmtId="0" fontId="0" fillId="0" borderId="12" xfId="67" applyFont="1" applyFill="1" applyBorder="1" applyAlignment="1">
      <alignment horizontal="right" wrapText="1"/>
      <protection/>
    </xf>
    <xf numFmtId="0" fontId="24" fillId="0" borderId="12" xfId="67" applyFont="1" applyFill="1" applyBorder="1" applyAlignment="1">
      <alignment horizontal="center"/>
      <protection/>
    </xf>
    <xf numFmtId="0" fontId="15" fillId="0" borderId="12" xfId="67" applyFont="1" applyFill="1" applyBorder="1" applyAlignment="1">
      <alignment horizontal="left" wrapText="1"/>
      <protection/>
    </xf>
    <xf numFmtId="0" fontId="15" fillId="0" borderId="12" xfId="67" applyFont="1" applyFill="1" applyBorder="1" applyAlignment="1">
      <alignment horizontal="right" wrapText="1"/>
      <protection/>
    </xf>
    <xf numFmtId="0" fontId="25" fillId="0" borderId="12" xfId="67" applyFont="1" applyFill="1" applyBorder="1" applyAlignment="1">
      <alignment horizontal="left"/>
      <protection/>
    </xf>
    <xf numFmtId="0" fontId="25" fillId="0" borderId="12" xfId="67" applyFont="1" applyFill="1" applyBorder="1" applyAlignment="1">
      <alignment horizontal="right"/>
      <protection/>
    </xf>
    <xf numFmtId="0" fontId="20" fillId="0" borderId="12" xfId="66" applyFont="1" applyFill="1" applyBorder="1" applyAlignment="1">
      <alignment horizontal="center"/>
      <protection/>
    </xf>
    <xf numFmtId="0" fontId="0" fillId="0" borderId="12" xfId="0" applyFont="1" applyFill="1" applyBorder="1" applyAlignment="1">
      <alignment wrapText="1"/>
    </xf>
    <xf numFmtId="0" fontId="15" fillId="0" borderId="12" xfId="66" applyFont="1" applyFill="1" applyBorder="1" applyAlignment="1">
      <alignment horizontal="center"/>
      <protection/>
    </xf>
    <xf numFmtId="0" fontId="15" fillId="0" borderId="12" xfId="66" applyFont="1" applyFill="1" applyBorder="1" applyAlignment="1">
      <alignment/>
      <protection/>
    </xf>
    <xf numFmtId="2" fontId="15" fillId="0" borderId="12" xfId="66" applyNumberFormat="1" applyFont="1" applyFill="1" applyBorder="1" applyAlignment="1">
      <alignment horizontal="center"/>
      <protection/>
    </xf>
    <xf numFmtId="2" fontId="27" fillId="0" borderId="12" xfId="66" applyNumberFormat="1" applyFont="1" applyFill="1" applyBorder="1" applyAlignment="1">
      <alignment horizontal="center"/>
      <protection/>
    </xf>
    <xf numFmtId="0" fontId="15" fillId="0" borderId="12" xfId="66" applyFont="1" applyFill="1" applyBorder="1" applyAlignment="1">
      <alignment horizontal="right"/>
      <protection/>
    </xf>
    <xf numFmtId="2" fontId="15" fillId="0" borderId="12" xfId="66" applyNumberFormat="1" applyFont="1" applyFill="1" applyBorder="1" applyAlignment="1">
      <alignment horizontal="center"/>
      <protection/>
    </xf>
    <xf numFmtId="0" fontId="14" fillId="0" borderId="12" xfId="68" applyFont="1" applyFill="1" applyBorder="1" applyAlignment="1">
      <alignment horizontal="center"/>
      <protection/>
    </xf>
    <xf numFmtId="0" fontId="0" fillId="0" borderId="12" xfId="68" applyFont="1" applyFill="1" applyBorder="1" applyAlignment="1">
      <alignment horizontal="left"/>
      <protection/>
    </xf>
    <xf numFmtId="0" fontId="0" fillId="0" borderId="12" xfId="68" applyFont="1" applyFill="1" applyBorder="1" applyAlignment="1">
      <alignment horizontal="right"/>
      <protection/>
    </xf>
    <xf numFmtId="0" fontId="0" fillId="0" borderId="12" xfId="66" applyFont="1" applyFill="1" applyBorder="1" applyAlignment="1">
      <alignment horizontal="center"/>
      <protection/>
    </xf>
    <xf numFmtId="2" fontId="5" fillId="0" borderId="12" xfId="66" applyNumberFormat="1" applyFont="1" applyFill="1" applyBorder="1" applyAlignment="1">
      <alignment horizontal="center"/>
      <protection/>
    </xf>
    <xf numFmtId="0" fontId="0" fillId="0" borderId="12" xfId="68" applyFont="1" applyFill="1" applyBorder="1" applyAlignment="1">
      <alignment wrapText="1"/>
      <protection/>
    </xf>
    <xf numFmtId="2" fontId="0" fillId="0" borderId="12" xfId="68" applyNumberFormat="1" applyFont="1" applyFill="1" applyBorder="1" applyAlignment="1">
      <alignment horizontal="center"/>
      <protection/>
    </xf>
    <xf numFmtId="0" fontId="0" fillId="0" borderId="12" xfId="68" applyFont="1" applyFill="1" applyBorder="1" applyAlignment="1">
      <alignment/>
      <protection/>
    </xf>
    <xf numFmtId="0" fontId="19" fillId="0" borderId="12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0" fontId="0" fillId="0" borderId="12" xfId="68" applyFont="1" applyFill="1" applyBorder="1" applyAlignment="1">
      <alignment horizontal="left" wrapText="1"/>
      <protection/>
    </xf>
    <xf numFmtId="1" fontId="19" fillId="0" borderId="12" xfId="0" applyNumberFormat="1" applyFont="1" applyFill="1" applyBorder="1" applyAlignment="1">
      <alignment horizontal="center"/>
    </xf>
    <xf numFmtId="2" fontId="0" fillId="0" borderId="12" xfId="72" applyNumberFormat="1" applyFont="1" applyFill="1" applyBorder="1" applyAlignment="1">
      <alignment horizontal="center"/>
      <protection/>
    </xf>
    <xf numFmtId="0" fontId="20" fillId="0" borderId="12" xfId="67" applyFont="1" applyFill="1" applyBorder="1" applyAlignment="1">
      <alignment horizontal="center"/>
      <protection/>
    </xf>
    <xf numFmtId="0" fontId="0" fillId="0" borderId="12" xfId="68" applyFont="1" applyFill="1" applyBorder="1">
      <alignment/>
      <protection/>
    </xf>
    <xf numFmtId="0" fontId="0" fillId="0" borderId="12" xfId="68" applyFont="1" applyFill="1" applyBorder="1" applyAlignment="1">
      <alignment horizontal="right" wrapText="1"/>
      <protection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right"/>
    </xf>
    <xf numFmtId="0" fontId="20" fillId="0" borderId="12" xfId="67" applyFont="1" applyFill="1" applyBorder="1" applyAlignment="1">
      <alignment horizontal="center"/>
      <protection/>
    </xf>
    <xf numFmtId="0" fontId="15" fillId="0" borderId="12" xfId="66" applyFont="1" applyFill="1" applyBorder="1" applyAlignment="1">
      <alignment horizontal="center"/>
      <protection/>
    </xf>
    <xf numFmtId="0" fontId="14" fillId="0" borderId="12" xfId="67" applyFont="1" applyFill="1" applyBorder="1" applyAlignment="1">
      <alignment horizontal="center"/>
      <protection/>
    </xf>
    <xf numFmtId="2" fontId="0" fillId="0" borderId="12" xfId="66" applyNumberFormat="1" applyFont="1" applyFill="1" applyBorder="1" applyAlignment="1">
      <alignment horizontal="center"/>
      <protection/>
    </xf>
    <xf numFmtId="179" fontId="0" fillId="0" borderId="12" xfId="71" applyNumberFormat="1" applyFont="1" applyFill="1" applyBorder="1" applyAlignment="1">
      <alignment horizontal="center"/>
      <protection/>
    </xf>
    <xf numFmtId="179" fontId="5" fillId="0" borderId="12" xfId="71" applyNumberFormat="1" applyFont="1" applyFill="1" applyBorder="1" applyAlignment="1">
      <alignment horizontal="center"/>
      <protection/>
    </xf>
    <xf numFmtId="0" fontId="0" fillId="0" borderId="12" xfId="67" applyFont="1" applyFill="1" applyBorder="1" applyAlignment="1">
      <alignment horizontal="left" wrapText="1"/>
      <protection/>
    </xf>
    <xf numFmtId="0" fontId="15" fillId="0" borderId="12" xfId="66" applyFont="1" applyFill="1" applyBorder="1" applyAlignment="1">
      <alignment wrapText="1"/>
      <protection/>
    </xf>
    <xf numFmtId="0" fontId="0" fillId="0" borderId="12" xfId="72" applyFont="1" applyBorder="1">
      <alignment/>
      <protection/>
    </xf>
    <xf numFmtId="0" fontId="0" fillId="0" borderId="12" xfId="72" applyFont="1" applyBorder="1" applyAlignment="1">
      <alignment horizontal="center" vertical="center" wrapText="1"/>
      <protection/>
    </xf>
    <xf numFmtId="0" fontId="0" fillId="0" borderId="12" xfId="72" applyFont="1" applyBorder="1" applyAlignment="1">
      <alignment horizontal="center"/>
      <protection/>
    </xf>
    <xf numFmtId="0" fontId="16" fillId="0" borderId="12" xfId="72" applyFont="1" applyBorder="1" applyAlignment="1">
      <alignment horizontal="center"/>
      <protection/>
    </xf>
    <xf numFmtId="2" fontId="0" fillId="0" borderId="12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 wrapText="1"/>
    </xf>
    <xf numFmtId="0" fontId="15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justify"/>
    </xf>
    <xf numFmtId="0" fontId="17" fillId="0" borderId="12" xfId="0" applyFont="1" applyFill="1" applyBorder="1" applyAlignment="1">
      <alignment wrapText="1"/>
    </xf>
    <xf numFmtId="1" fontId="17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17" fillId="0" borderId="12" xfId="0" applyFont="1" applyBorder="1" applyAlignment="1">
      <alignment horizontal="center"/>
    </xf>
    <xf numFmtId="2" fontId="0" fillId="0" borderId="12" xfId="0" applyNumberFormat="1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2" xfId="72" applyFont="1" applyFill="1" applyBorder="1">
      <alignment/>
      <protection/>
    </xf>
    <xf numFmtId="2" fontId="0" fillId="0" borderId="12" xfId="72" applyNumberFormat="1" applyFont="1" applyBorder="1" applyAlignment="1">
      <alignment horizontal="center"/>
      <protection/>
    </xf>
    <xf numFmtId="0" fontId="0" fillId="0" borderId="12" xfId="71" applyFont="1" applyBorder="1" applyAlignment="1">
      <alignment wrapText="1"/>
      <protection/>
    </xf>
    <xf numFmtId="2" fontId="14" fillId="0" borderId="12" xfId="72" applyNumberFormat="1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0" fontId="0" fillId="0" borderId="12" xfId="71" applyFont="1" applyBorder="1">
      <alignment/>
      <protection/>
    </xf>
    <xf numFmtId="0" fontId="0" fillId="0" borderId="12" xfId="72" applyFont="1" applyBorder="1" applyAlignment="1">
      <alignment horizontal="center" wrapText="1"/>
      <protection/>
    </xf>
    <xf numFmtId="0" fontId="14" fillId="0" borderId="12" xfId="72" applyFont="1" applyBorder="1" applyAlignment="1">
      <alignment horizontal="center"/>
      <protection/>
    </xf>
    <xf numFmtId="0" fontId="0" fillId="0" borderId="12" xfId="72" applyFont="1" applyBorder="1" applyAlignment="1">
      <alignment horizontal="left" wrapText="1"/>
      <protection/>
    </xf>
    <xf numFmtId="0" fontId="5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71" applyFont="1" applyBorder="1">
      <alignment/>
      <protection/>
    </xf>
    <xf numFmtId="0" fontId="0" fillId="0" borderId="12" xfId="72" applyBorder="1" applyAlignment="1">
      <alignment horizontal="center"/>
      <protection/>
    </xf>
    <xf numFmtId="2" fontId="0" fillId="0" borderId="12" xfId="72" applyNumberFormat="1" applyBorder="1" applyAlignment="1">
      <alignment horizontal="center"/>
      <protection/>
    </xf>
    <xf numFmtId="0" fontId="15" fillId="0" borderId="12" xfId="72" applyFont="1" applyBorder="1" applyAlignment="1">
      <alignment horizontal="center"/>
      <protection/>
    </xf>
    <xf numFmtId="0" fontId="15" fillId="0" borderId="12" xfId="0" applyFont="1" applyBorder="1" applyAlignment="1">
      <alignment horizontal="center"/>
    </xf>
    <xf numFmtId="0" fontId="0" fillId="0" borderId="12" xfId="72" applyFont="1" applyFill="1" applyBorder="1" applyAlignment="1">
      <alignment wrapText="1"/>
      <protection/>
    </xf>
    <xf numFmtId="0" fontId="0" fillId="0" borderId="12" xfId="72" applyFont="1" applyBorder="1" applyAlignment="1">
      <alignment horizontal="justify"/>
      <protection/>
    </xf>
    <xf numFmtId="0" fontId="0" fillId="0" borderId="12" xfId="72" applyNumberFormat="1" applyFont="1" applyBorder="1" applyAlignment="1">
      <alignment horizontal="center"/>
      <protection/>
    </xf>
    <xf numFmtId="0" fontId="0" fillId="0" borderId="12" xfId="72" applyFont="1" applyFill="1" applyBorder="1" applyAlignment="1">
      <alignment wrapText="1"/>
      <protection/>
    </xf>
    <xf numFmtId="2" fontId="0" fillId="0" borderId="12" xfId="72" applyNumberFormat="1" applyFont="1" applyFill="1" applyBorder="1" applyAlignment="1">
      <alignment horizontal="center"/>
      <protection/>
    </xf>
    <xf numFmtId="0" fontId="0" fillId="0" borderId="12" xfId="72" applyFont="1" applyBorder="1">
      <alignment/>
      <protection/>
    </xf>
    <xf numFmtId="0" fontId="0" fillId="0" borderId="12" xfId="72" applyBorder="1" applyAlignment="1">
      <alignment wrapText="1"/>
      <protection/>
    </xf>
    <xf numFmtId="1" fontId="0" fillId="0" borderId="12" xfId="72" applyNumberFormat="1" applyFont="1" applyBorder="1" applyAlignment="1">
      <alignment horizontal="center"/>
      <protection/>
    </xf>
    <xf numFmtId="0" fontId="0" fillId="0" borderId="12" xfId="72" applyFont="1" applyBorder="1" applyAlignment="1">
      <alignment wrapText="1"/>
      <protection/>
    </xf>
    <xf numFmtId="0" fontId="0" fillId="0" borderId="12" xfId="72" applyFont="1" applyFill="1" applyBorder="1">
      <alignment/>
      <protection/>
    </xf>
    <xf numFmtId="0" fontId="0" fillId="0" borderId="12" xfId="0" applyFont="1" applyBorder="1" applyAlignment="1">
      <alignment horizontal="justify"/>
    </xf>
    <xf numFmtId="0" fontId="0" fillId="0" borderId="12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wrapText="1"/>
    </xf>
    <xf numFmtId="0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/>
    </xf>
    <xf numFmtId="0" fontId="0" fillId="0" borderId="12" xfId="0" applyBorder="1" applyAlignment="1">
      <alignment wrapText="1"/>
    </xf>
    <xf numFmtId="0" fontId="15" fillId="0" borderId="12" xfId="67" applyFont="1" applyBorder="1" applyAlignment="1">
      <alignment horizontal="center"/>
      <protection/>
    </xf>
    <xf numFmtId="2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2" fontId="0" fillId="0" borderId="12" xfId="56" applyNumberFormat="1" applyFont="1" applyFill="1" applyBorder="1" applyAlignment="1">
      <alignment horizontal="center" vertical="center"/>
      <protection/>
    </xf>
    <xf numFmtId="2" fontId="0" fillId="0" borderId="12" xfId="36" applyNumberFormat="1" applyFont="1" applyFill="1" applyBorder="1" applyAlignment="1">
      <alignment horizontal="center" vertical="center"/>
    </xf>
    <xf numFmtId="2" fontId="17" fillId="0" borderId="12" xfId="75" applyNumberFormat="1" applyFont="1" applyFill="1" applyBorder="1" applyAlignment="1">
      <alignment horizontal="center" vertical="center"/>
      <protection/>
    </xf>
    <xf numFmtId="2" fontId="0" fillId="0" borderId="12" xfId="0" applyNumberFormat="1" applyBorder="1" applyAlignment="1">
      <alignment wrapText="1"/>
    </xf>
    <xf numFmtId="2" fontId="0" fillId="0" borderId="12" xfId="0" applyNumberFormat="1" applyFill="1" applyBorder="1" applyAlignment="1">
      <alignment wrapText="1"/>
    </xf>
    <xf numFmtId="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/>
    </xf>
    <xf numFmtId="0" fontId="17" fillId="0" borderId="12" xfId="59" applyFont="1" applyBorder="1" applyAlignment="1">
      <alignment/>
      <protection/>
    </xf>
    <xf numFmtId="0" fontId="17" fillId="0" borderId="12" xfId="59" applyFont="1" applyBorder="1" applyAlignment="1">
      <alignment horizontal="center" wrapText="1"/>
      <protection/>
    </xf>
    <xf numFmtId="49" fontId="17" fillId="0" borderId="12" xfId="59" applyNumberFormat="1" applyFont="1" applyBorder="1" applyAlignment="1">
      <alignment horizontal="center" wrapText="1"/>
      <protection/>
    </xf>
    <xf numFmtId="0" fontId="17" fillId="0" borderId="12" xfId="59" applyFont="1" applyBorder="1" applyAlignment="1">
      <alignment horizontal="left" wrapText="1"/>
      <protection/>
    </xf>
    <xf numFmtId="0" fontId="48" fillId="0" borderId="12" xfId="59" applyBorder="1" applyAlignment="1">
      <alignment horizontal="left" wrapText="1"/>
      <protection/>
    </xf>
    <xf numFmtId="0" fontId="48" fillId="0" borderId="12" xfId="59" applyBorder="1" applyAlignment="1">
      <alignment horizontal="center" wrapText="1"/>
      <protection/>
    </xf>
    <xf numFmtId="49" fontId="48" fillId="0" borderId="12" xfId="59" applyNumberFormat="1" applyBorder="1" applyAlignment="1">
      <alignment horizontal="center" wrapText="1"/>
      <protection/>
    </xf>
    <xf numFmtId="2" fontId="5" fillId="0" borderId="12" xfId="56" applyNumberFormat="1" applyFont="1" applyFill="1" applyBorder="1" applyAlignment="1">
      <alignment horizontal="center" vertical="center"/>
      <protection/>
    </xf>
    <xf numFmtId="2" fontId="13" fillId="0" borderId="12" xfId="36" applyNumberFormat="1" applyFont="1" applyFill="1" applyBorder="1" applyAlignment="1">
      <alignment horizontal="center" vertical="center"/>
    </xf>
    <xf numFmtId="2" fontId="0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2" fontId="0" fillId="0" borderId="12" xfId="56" applyNumberFormat="1" applyFont="1" applyFill="1" applyBorder="1" applyAlignment="1">
      <alignment horizontal="center"/>
      <protection/>
    </xf>
    <xf numFmtId="2" fontId="0" fillId="0" borderId="12" xfId="36" applyNumberFormat="1" applyFont="1" applyFill="1" applyBorder="1" applyAlignment="1">
      <alignment horizontal="center"/>
    </xf>
    <xf numFmtId="2" fontId="17" fillId="0" borderId="12" xfId="76" applyNumberFormat="1" applyFont="1" applyFill="1" applyBorder="1" applyAlignment="1">
      <alignment horizontal="center"/>
      <protection/>
    </xf>
    <xf numFmtId="2" fontId="0" fillId="0" borderId="12" xfId="0" applyNumberFormat="1" applyFont="1" applyBorder="1" applyAlignment="1">
      <alignment wrapText="1"/>
    </xf>
    <xf numFmtId="2" fontId="0" fillId="0" borderId="12" xfId="56" applyNumberFormat="1" applyFont="1" applyFill="1" applyBorder="1" applyAlignment="1">
      <alignment horizontal="center" vertical="center"/>
      <protection/>
    </xf>
    <xf numFmtId="2" fontId="0" fillId="0" borderId="12" xfId="36" applyNumberFormat="1" applyFont="1" applyFill="1" applyBorder="1" applyAlignment="1">
      <alignment horizontal="center" vertical="center"/>
    </xf>
    <xf numFmtId="2" fontId="17" fillId="0" borderId="12" xfId="76" applyNumberFormat="1" applyFont="1" applyFill="1" applyBorder="1" applyAlignment="1">
      <alignment horizontal="center" vertical="center"/>
      <protection/>
    </xf>
    <xf numFmtId="49" fontId="0" fillId="0" borderId="12" xfId="0" applyNumberFormat="1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0" fontId="17" fillId="0" borderId="12" xfId="59" applyFont="1" applyBorder="1" applyAlignment="1">
      <alignment wrapText="1"/>
      <protection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wrapText="1"/>
    </xf>
    <xf numFmtId="2" fontId="0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/>
    </xf>
    <xf numFmtId="179" fontId="0" fillId="0" borderId="12" xfId="72" applyNumberFormat="1" applyFont="1" applyBorder="1" applyAlignment="1">
      <alignment horizontal="center"/>
      <protection/>
    </xf>
    <xf numFmtId="0" fontId="0" fillId="0" borderId="34" xfId="72" applyFont="1" applyBorder="1" applyAlignment="1">
      <alignment horizontal="center" vertical="center"/>
      <protection/>
    </xf>
    <xf numFmtId="0" fontId="0" fillId="0" borderId="35" xfId="72" applyNumberFormat="1" applyFont="1" applyBorder="1" applyAlignment="1">
      <alignment horizontal="center" wrapText="1"/>
      <protection/>
    </xf>
    <xf numFmtId="0" fontId="0" fillId="0" borderId="35" xfId="72" applyFont="1" applyBorder="1" applyAlignment="1">
      <alignment horizontal="center" vertical="center"/>
      <protection/>
    </xf>
    <xf numFmtId="0" fontId="0" fillId="0" borderId="25" xfId="72" applyFont="1" applyFill="1" applyBorder="1" applyAlignment="1">
      <alignment horizontal="center"/>
      <protection/>
    </xf>
    <xf numFmtId="0" fontId="0" fillId="0" borderId="17" xfId="72" applyFont="1" applyBorder="1" applyAlignment="1">
      <alignment horizontal="center" vertical="center" wrapText="1"/>
      <protection/>
    </xf>
    <xf numFmtId="0" fontId="48" fillId="0" borderId="12" xfId="59" applyBorder="1" applyAlignment="1">
      <alignment horizontal="center"/>
      <protection/>
    </xf>
    <xf numFmtId="0" fontId="48" fillId="0" borderId="12" xfId="59" applyBorder="1">
      <alignment/>
      <protection/>
    </xf>
    <xf numFmtId="2" fontId="5" fillId="0" borderId="12" xfId="56" applyNumberFormat="1" applyFont="1" applyFill="1" applyBorder="1" applyAlignment="1">
      <alignment horizontal="center"/>
      <protection/>
    </xf>
    <xf numFmtId="0" fontId="28" fillId="0" borderId="12" xfId="59" applyFont="1" applyBorder="1" applyAlignment="1">
      <alignment horizontal="center" wrapText="1"/>
      <protection/>
    </xf>
    <xf numFmtId="0" fontId="8" fillId="0" borderId="12" xfId="68" applyFont="1" applyBorder="1" applyAlignment="1">
      <alignment horizontal="center"/>
      <protection/>
    </xf>
    <xf numFmtId="2" fontId="10" fillId="0" borderId="12" xfId="68" applyNumberFormat="1" applyFont="1" applyBorder="1" applyAlignment="1">
      <alignment horizontal="center" vertical="center"/>
      <protection/>
    </xf>
    <xf numFmtId="0" fontId="9" fillId="0" borderId="12" xfId="68" applyFont="1" applyBorder="1" applyAlignment="1">
      <alignment horizontal="right" vertical="center" wrapText="1"/>
      <protection/>
    </xf>
    <xf numFmtId="2" fontId="9" fillId="0" borderId="12" xfId="68" applyNumberFormat="1" applyFont="1" applyBorder="1" applyAlignment="1">
      <alignment horizontal="center" vertical="center" wrapText="1"/>
      <protection/>
    </xf>
    <xf numFmtId="2" fontId="10" fillId="0" borderId="12" xfId="68" applyNumberFormat="1" applyFont="1" applyBorder="1" applyAlignment="1">
      <alignment horizontal="center" vertical="center" wrapText="1"/>
      <protection/>
    </xf>
    <xf numFmtId="0" fontId="2" fillId="0" borderId="0" xfId="68" applyFont="1" applyAlignment="1">
      <alignment horizontal="right"/>
      <protection/>
    </xf>
    <xf numFmtId="0" fontId="2" fillId="0" borderId="36" xfId="68" applyFont="1" applyBorder="1" applyAlignment="1">
      <alignment horizontal="center" vertical="center"/>
      <protection/>
    </xf>
    <xf numFmtId="0" fontId="2" fillId="0" borderId="0" xfId="68" applyFont="1" applyBorder="1" applyAlignment="1">
      <alignment horizontal="right"/>
      <protection/>
    </xf>
    <xf numFmtId="2" fontId="2" fillId="0" borderId="32" xfId="68" applyNumberFormat="1" applyFont="1" applyBorder="1" applyAlignment="1">
      <alignment horizontal="center"/>
      <protection/>
    </xf>
    <xf numFmtId="2" fontId="2" fillId="0" borderId="29" xfId="68" applyNumberFormat="1" applyFont="1" applyBorder="1" applyAlignment="1">
      <alignment horizontal="center"/>
      <protection/>
    </xf>
    <xf numFmtId="0" fontId="2" fillId="0" borderId="12" xfId="68" applyFont="1" applyBorder="1" applyAlignment="1">
      <alignment horizontal="right"/>
      <protection/>
    </xf>
    <xf numFmtId="0" fontId="2" fillId="0" borderId="0" xfId="68" applyFont="1" applyBorder="1" applyAlignment="1">
      <alignment/>
      <protection/>
    </xf>
    <xf numFmtId="2" fontId="16" fillId="0" borderId="37" xfId="68" applyNumberFormat="1" applyFont="1" applyBorder="1" applyAlignment="1">
      <alignment horizontal="center"/>
      <protection/>
    </xf>
    <xf numFmtId="0" fontId="2" fillId="0" borderId="25" xfId="68" applyFont="1" applyBorder="1" applyAlignment="1">
      <alignment horizontal="right"/>
      <protection/>
    </xf>
    <xf numFmtId="0" fontId="16" fillId="0" borderId="38" xfId="68" applyFont="1" applyBorder="1" applyAlignment="1">
      <alignment horizontal="right"/>
      <protection/>
    </xf>
    <xf numFmtId="0" fontId="2" fillId="0" borderId="39" xfId="68" applyFont="1" applyBorder="1" applyAlignment="1">
      <alignment horizontal="center" vertical="center"/>
      <protection/>
    </xf>
    <xf numFmtId="0" fontId="0" fillId="0" borderId="12" xfId="0" applyFont="1" applyBorder="1" applyAlignment="1">
      <alignment horizontal="right"/>
    </xf>
    <xf numFmtId="0" fontId="65" fillId="0" borderId="12" xfId="0" applyFont="1" applyBorder="1" applyAlignment="1">
      <alignment horizontal="right"/>
    </xf>
    <xf numFmtId="0" fontId="0" fillId="0" borderId="23" xfId="72" applyFont="1" applyFill="1" applyBorder="1">
      <alignment/>
      <protection/>
    </xf>
    <xf numFmtId="0" fontId="0" fillId="0" borderId="12" xfId="0" applyFont="1" applyBorder="1" applyAlignment="1">
      <alignment horizontal="right"/>
    </xf>
    <xf numFmtId="0" fontId="0" fillId="34" borderId="40" xfId="71" applyFont="1" applyFill="1" applyBorder="1" applyAlignment="1">
      <alignment horizontal="left"/>
      <protection/>
    </xf>
    <xf numFmtId="0" fontId="15" fillId="34" borderId="13" xfId="66" applyFont="1" applyFill="1" applyBorder="1" applyAlignment="1">
      <alignment horizontal="center"/>
      <protection/>
    </xf>
    <xf numFmtId="2" fontId="0" fillId="34" borderId="40" xfId="71" applyNumberFormat="1" applyFont="1" applyFill="1" applyBorder="1" applyAlignment="1">
      <alignment horizontal="center"/>
      <protection/>
    </xf>
    <xf numFmtId="0" fontId="0" fillId="34" borderId="12" xfId="71" applyFont="1" applyFill="1" applyBorder="1" applyAlignment="1">
      <alignment horizontal="center"/>
      <protection/>
    </xf>
    <xf numFmtId="0" fontId="0" fillId="34" borderId="12" xfId="71" applyFont="1" applyFill="1" applyBorder="1" applyAlignment="1">
      <alignment wrapText="1"/>
      <protection/>
    </xf>
    <xf numFmtId="2" fontId="15" fillId="34" borderId="12" xfId="67" applyNumberFormat="1" applyFont="1" applyFill="1" applyBorder="1" applyAlignment="1">
      <alignment horizontal="center"/>
      <protection/>
    </xf>
    <xf numFmtId="0" fontId="18" fillId="0" borderId="0" xfId="68" applyFont="1" applyBorder="1" applyAlignment="1">
      <alignment horizontal="center"/>
      <protection/>
    </xf>
    <xf numFmtId="0" fontId="0" fillId="0" borderId="0" xfId="0" applyAlignment="1">
      <alignment/>
    </xf>
    <xf numFmtId="0" fontId="2" fillId="0" borderId="25" xfId="68" applyFont="1" applyBorder="1" applyAlignment="1">
      <alignment horizontal="center" vertical="center" wrapText="1"/>
      <protection/>
    </xf>
    <xf numFmtId="0" fontId="2" fillId="0" borderId="41" xfId="68" applyFont="1" applyBorder="1" applyAlignment="1">
      <alignment horizontal="center" vertical="center" wrapText="1"/>
      <protection/>
    </xf>
    <xf numFmtId="0" fontId="2" fillId="0" borderId="25" xfId="68" applyFont="1" applyBorder="1" applyAlignment="1">
      <alignment horizontal="center" vertical="center"/>
      <protection/>
    </xf>
    <xf numFmtId="0" fontId="2" fillId="0" borderId="41" xfId="68" applyFont="1" applyBorder="1" applyAlignment="1">
      <alignment horizontal="center" vertical="center"/>
      <protection/>
    </xf>
    <xf numFmtId="2" fontId="2" fillId="0" borderId="42" xfId="68" applyNumberFormat="1" applyFont="1" applyBorder="1" applyAlignment="1">
      <alignment horizontal="center"/>
      <protection/>
    </xf>
    <xf numFmtId="2" fontId="2" fillId="0" borderId="43" xfId="68" applyNumberFormat="1" applyFont="1" applyBorder="1" applyAlignment="1">
      <alignment horizontal="center"/>
      <protection/>
    </xf>
    <xf numFmtId="0" fontId="8" fillId="0" borderId="0" xfId="68" applyFont="1" applyBorder="1" applyAlignment="1">
      <alignment horizontal="left"/>
      <protection/>
    </xf>
    <xf numFmtId="0" fontId="13" fillId="0" borderId="0" xfId="68" applyFont="1" applyBorder="1" applyAlignment="1">
      <alignment horizontal="center" vertical="top" wrapText="1"/>
      <protection/>
    </xf>
    <xf numFmtId="0" fontId="10" fillId="0" borderId="12" xfId="68" applyFont="1" applyBorder="1" applyAlignment="1">
      <alignment horizontal="right" vertical="center"/>
      <protection/>
    </xf>
    <xf numFmtId="0" fontId="9" fillId="0" borderId="12" xfId="68" applyFont="1" applyBorder="1" applyAlignment="1">
      <alignment horizontal="right" vertical="center" wrapText="1"/>
      <protection/>
    </xf>
    <xf numFmtId="0" fontId="10" fillId="0" borderId="12" xfId="68" applyFont="1" applyBorder="1" applyAlignment="1">
      <alignment horizontal="right" vertical="center" wrapText="1"/>
      <protection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0" xfId="68" applyFont="1" applyBorder="1" applyAlignment="1">
      <alignment horizontal="right"/>
      <protection/>
    </xf>
    <xf numFmtId="0" fontId="8" fillId="0" borderId="0" xfId="68" applyFont="1" applyFill="1" applyBorder="1" applyAlignment="1">
      <alignment horizontal="right" vertical="center" wrapText="1"/>
      <protection/>
    </xf>
    <xf numFmtId="0" fontId="8" fillId="0" borderId="39" xfId="68" applyFont="1" applyBorder="1" applyAlignment="1">
      <alignment horizontal="center" vertical="center" wrapText="1"/>
      <protection/>
    </xf>
    <xf numFmtId="0" fontId="8" fillId="0" borderId="44" xfId="68" applyFont="1" applyBorder="1" applyAlignment="1">
      <alignment horizontal="center" vertical="center" wrapText="1"/>
      <protection/>
    </xf>
    <xf numFmtId="0" fontId="8" fillId="0" borderId="45" xfId="68" applyFont="1" applyBorder="1" applyAlignment="1">
      <alignment horizontal="center" vertical="center" wrapText="1"/>
      <protection/>
    </xf>
    <xf numFmtId="0" fontId="8" fillId="0" borderId="46" xfId="68" applyFont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0" fontId="6" fillId="0" borderId="0" xfId="68" applyFont="1" applyFill="1" applyBorder="1" applyAlignment="1">
      <alignment horizontal="left" wrapText="1"/>
      <protection/>
    </xf>
    <xf numFmtId="0" fontId="4" fillId="0" borderId="0" xfId="68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top" wrapText="1"/>
      <protection/>
    </xf>
    <xf numFmtId="0" fontId="0" fillId="0" borderId="16" xfId="71" applyFont="1" applyBorder="1" applyAlignment="1">
      <alignment horizontal="center"/>
      <protection/>
    </xf>
    <xf numFmtId="0" fontId="0" fillId="0" borderId="21" xfId="71" applyFont="1" applyBorder="1" applyAlignment="1">
      <alignment horizontal="center"/>
      <protection/>
    </xf>
    <xf numFmtId="0" fontId="0" fillId="0" borderId="47" xfId="71" applyFont="1" applyBorder="1" applyAlignment="1">
      <alignment horizontal="center"/>
      <protection/>
    </xf>
    <xf numFmtId="0" fontId="0" fillId="0" borderId="32" xfId="71" applyFont="1" applyBorder="1" applyAlignment="1">
      <alignment horizontal="center"/>
      <protection/>
    </xf>
    <xf numFmtId="0" fontId="0" fillId="0" borderId="48" xfId="71" applyFont="1" applyBorder="1" applyAlignment="1">
      <alignment horizontal="center"/>
      <protection/>
    </xf>
    <xf numFmtId="0" fontId="0" fillId="0" borderId="49" xfId="71" applyFont="1" applyBorder="1" applyAlignment="1">
      <alignment horizontal="center"/>
      <protection/>
    </xf>
    <xf numFmtId="0" fontId="0" fillId="0" borderId="50" xfId="71" applyFont="1" applyBorder="1" applyAlignment="1">
      <alignment horizontal="center"/>
      <protection/>
    </xf>
    <xf numFmtId="0" fontId="0" fillId="0" borderId="51" xfId="71" applyFont="1" applyBorder="1" applyAlignment="1">
      <alignment horizontal="center"/>
      <protection/>
    </xf>
    <xf numFmtId="0" fontId="0" fillId="0" borderId="52" xfId="71" applyFont="1" applyBorder="1" applyAlignment="1">
      <alignment horizontal="center"/>
      <protection/>
    </xf>
    <xf numFmtId="0" fontId="11" fillId="0" borderId="14" xfId="71" applyFont="1" applyBorder="1" applyAlignment="1">
      <alignment horizontal="center" vertical="center" textRotation="90" wrapText="1"/>
      <protection/>
    </xf>
    <xf numFmtId="0" fontId="0" fillId="0" borderId="22" xfId="71" applyFont="1" applyBorder="1" applyAlignment="1">
      <alignment horizontal="center" textRotation="90"/>
      <protection/>
    </xf>
    <xf numFmtId="179" fontId="11" fillId="0" borderId="22" xfId="71" applyNumberFormat="1" applyFont="1" applyBorder="1" applyAlignment="1">
      <alignment horizontal="center" vertical="center" textRotation="90"/>
      <protection/>
    </xf>
    <xf numFmtId="0" fontId="11" fillId="0" borderId="14" xfId="71" applyFont="1" applyBorder="1" applyAlignment="1">
      <alignment horizontal="center" textRotation="90"/>
      <protection/>
    </xf>
    <xf numFmtId="0" fontId="11" fillId="0" borderId="14" xfId="71" applyFont="1" applyBorder="1" applyAlignment="1">
      <alignment horizontal="center" vertical="center" textRotation="90"/>
      <protection/>
    </xf>
    <xf numFmtId="0" fontId="11" fillId="0" borderId="53" xfId="71" applyFont="1" applyBorder="1" applyAlignment="1">
      <alignment horizontal="center" vertical="center" textRotation="90"/>
      <protection/>
    </xf>
    <xf numFmtId="0" fontId="2" fillId="0" borderId="14" xfId="71" applyFont="1" applyBorder="1" applyAlignment="1">
      <alignment horizontal="center"/>
      <protection/>
    </xf>
    <xf numFmtId="0" fontId="11" fillId="0" borderId="22" xfId="71" applyNumberFormat="1" applyFont="1" applyBorder="1" applyAlignment="1">
      <alignment horizontal="center" textRotation="90" wrapText="1"/>
      <protection/>
    </xf>
    <xf numFmtId="0" fontId="0" fillId="0" borderId="22" xfId="71" applyFont="1" applyBorder="1" applyAlignment="1">
      <alignment horizontal="center" vertical="center" textRotation="90"/>
      <protection/>
    </xf>
    <xf numFmtId="0" fontId="11" fillId="0" borderId="22" xfId="71" applyFont="1" applyBorder="1" applyAlignment="1">
      <alignment horizontal="center" vertical="center" textRotation="90"/>
      <protection/>
    </xf>
    <xf numFmtId="0" fontId="11" fillId="0" borderId="28" xfId="71" applyFont="1" applyBorder="1" applyAlignment="1">
      <alignment horizontal="center" vertical="center" textRotation="90"/>
      <protection/>
    </xf>
    <xf numFmtId="0" fontId="3" fillId="0" borderId="0" xfId="71" applyFont="1" applyBorder="1" applyAlignment="1">
      <alignment horizontal="center"/>
      <protection/>
    </xf>
    <xf numFmtId="0" fontId="1" fillId="0" borderId="13" xfId="71" applyFont="1" applyBorder="1" applyAlignment="1">
      <alignment horizontal="left"/>
      <protection/>
    </xf>
    <xf numFmtId="0" fontId="0" fillId="0" borderId="14" xfId="71" applyFont="1" applyBorder="1" applyAlignment="1">
      <alignment horizontal="left"/>
      <protection/>
    </xf>
    <xf numFmtId="0" fontId="0" fillId="0" borderId="14" xfId="71" applyFont="1" applyBorder="1" applyAlignment="1">
      <alignment horizontal="left"/>
      <protection/>
    </xf>
    <xf numFmtId="0" fontId="2" fillId="0" borderId="22" xfId="71" applyFont="1" applyBorder="1" applyAlignment="1">
      <alignment horizontal="center"/>
      <protection/>
    </xf>
    <xf numFmtId="14" fontId="0" fillId="0" borderId="0" xfId="72" applyNumberFormat="1" applyFont="1" applyAlignment="1">
      <alignment horizontal="center"/>
      <protection/>
    </xf>
    <xf numFmtId="0" fontId="2" fillId="0" borderId="12" xfId="72" applyFont="1" applyBorder="1" applyAlignment="1">
      <alignment horizontal="center"/>
      <protection/>
    </xf>
    <xf numFmtId="0" fontId="11" fillId="0" borderId="12" xfId="72" applyFont="1" applyBorder="1" applyAlignment="1">
      <alignment horizontal="center" vertical="center" textRotation="90"/>
      <protection/>
    </xf>
    <xf numFmtId="0" fontId="11" fillId="0" borderId="12" xfId="72" applyFont="1" applyBorder="1" applyAlignment="1">
      <alignment horizontal="center" textRotation="90"/>
      <protection/>
    </xf>
    <xf numFmtId="0" fontId="0" fillId="0" borderId="30" xfId="72" applyFont="1" applyBorder="1" applyAlignment="1">
      <alignment horizontal="right"/>
      <protection/>
    </xf>
    <xf numFmtId="0" fontId="0" fillId="0" borderId="54" xfId="72" applyFont="1" applyBorder="1" applyAlignment="1">
      <alignment horizontal="right"/>
      <protection/>
    </xf>
    <xf numFmtId="0" fontId="3" fillId="0" borderId="0" xfId="72" applyFont="1" applyBorder="1" applyAlignment="1">
      <alignment horizontal="center"/>
      <protection/>
    </xf>
    <xf numFmtId="0" fontId="11" fillId="0" borderId="12" xfId="72" applyNumberFormat="1" applyFont="1" applyBorder="1" applyAlignment="1">
      <alignment horizontal="center" textRotation="90" wrapText="1"/>
      <protection/>
    </xf>
    <xf numFmtId="0" fontId="0" fillId="0" borderId="12" xfId="72" applyFont="1" applyBorder="1" applyAlignment="1">
      <alignment horizontal="center" textRotation="90"/>
      <protection/>
    </xf>
    <xf numFmtId="0" fontId="11" fillId="0" borderId="12" xfId="72" applyFont="1" applyBorder="1" applyAlignment="1">
      <alignment horizontal="center" vertical="center" textRotation="90" wrapText="1"/>
      <protection/>
    </xf>
    <xf numFmtId="0" fontId="0" fillId="0" borderId="12" xfId="72" applyFont="1" applyBorder="1" applyAlignment="1">
      <alignment horizontal="center" vertical="center" textRotation="90"/>
      <protection/>
    </xf>
    <xf numFmtId="0" fontId="0" fillId="0" borderId="25" xfId="72" applyFont="1" applyBorder="1" applyAlignment="1">
      <alignment horizontal="center"/>
      <protection/>
    </xf>
    <xf numFmtId="0" fontId="0" fillId="0" borderId="55" xfId="72" applyFont="1" applyBorder="1" applyAlignment="1">
      <alignment horizontal="center"/>
      <protection/>
    </xf>
    <xf numFmtId="0" fontId="0" fillId="0" borderId="41" xfId="72" applyFont="1" applyBorder="1" applyAlignment="1">
      <alignment horizontal="center"/>
      <protection/>
    </xf>
    <xf numFmtId="0" fontId="3" fillId="0" borderId="0" xfId="72" applyNumberFormat="1" applyFont="1" applyBorder="1" applyAlignment="1">
      <alignment horizontal="center"/>
      <protection/>
    </xf>
    <xf numFmtId="0" fontId="0" fillId="0" borderId="35" xfId="72" applyFont="1" applyBorder="1" applyAlignment="1">
      <alignment horizontal="center"/>
      <protection/>
    </xf>
    <xf numFmtId="0" fontId="0" fillId="0" borderId="10" xfId="72" applyFont="1" applyBorder="1" applyAlignment="1">
      <alignment horizontal="center"/>
      <protection/>
    </xf>
    <xf numFmtId="0" fontId="0" fillId="0" borderId="56" xfId="72" applyFont="1" applyBorder="1" applyAlignment="1">
      <alignment horizontal="center"/>
      <protection/>
    </xf>
    <xf numFmtId="0" fontId="11" fillId="0" borderId="14" xfId="72" applyFont="1" applyBorder="1" applyAlignment="1">
      <alignment horizontal="center" vertical="center" textRotation="90"/>
      <protection/>
    </xf>
    <xf numFmtId="0" fontId="11" fillId="0" borderId="57" xfId="72" applyFont="1" applyBorder="1" applyAlignment="1">
      <alignment horizontal="center" vertical="center" textRotation="90"/>
      <protection/>
    </xf>
    <xf numFmtId="0" fontId="11" fillId="0" borderId="22" xfId="72" applyFont="1" applyBorder="1" applyAlignment="1">
      <alignment horizontal="center" vertical="center" textRotation="90"/>
      <protection/>
    </xf>
    <xf numFmtId="0" fontId="11" fillId="0" borderId="58" xfId="72" applyFont="1" applyBorder="1" applyAlignment="1">
      <alignment horizontal="center" vertical="center" textRotation="90"/>
      <protection/>
    </xf>
    <xf numFmtId="0" fontId="0" fillId="0" borderId="22" xfId="72" applyFont="1" applyBorder="1" applyAlignment="1">
      <alignment horizontal="center" textRotation="90"/>
      <protection/>
    </xf>
    <xf numFmtId="0" fontId="0" fillId="0" borderId="58" xfId="72" applyFont="1" applyBorder="1" applyAlignment="1">
      <alignment horizontal="center" textRotation="90"/>
      <protection/>
    </xf>
    <xf numFmtId="0" fontId="11" fillId="0" borderId="14" xfId="72" applyFont="1" applyBorder="1" applyAlignment="1">
      <alignment horizontal="center" vertical="center" textRotation="90" wrapText="1"/>
      <protection/>
    </xf>
    <xf numFmtId="0" fontId="11" fillId="0" borderId="57" xfId="72" applyFont="1" applyBorder="1" applyAlignment="1">
      <alignment horizontal="center" vertical="center" textRotation="90" wrapText="1"/>
      <protection/>
    </xf>
    <xf numFmtId="0" fontId="11" fillId="0" borderId="59" xfId="72" applyFont="1" applyBorder="1" applyAlignment="1">
      <alignment horizontal="center" vertical="center" textRotation="90"/>
      <protection/>
    </xf>
    <xf numFmtId="0" fontId="11" fillId="0" borderId="60" xfId="72" applyFont="1" applyBorder="1" applyAlignment="1">
      <alignment horizontal="center" vertical="center" textRotation="90"/>
      <protection/>
    </xf>
    <xf numFmtId="0" fontId="2" fillId="0" borderId="59" xfId="72" applyFont="1" applyBorder="1" applyAlignment="1">
      <alignment horizontal="center"/>
      <protection/>
    </xf>
    <xf numFmtId="0" fontId="2" fillId="0" borderId="60" xfId="72" applyFont="1" applyBorder="1" applyAlignment="1">
      <alignment horizontal="center"/>
      <protection/>
    </xf>
    <xf numFmtId="0" fontId="2" fillId="0" borderId="61" xfId="72" applyFont="1" applyBorder="1" applyAlignment="1">
      <alignment horizontal="center"/>
      <protection/>
    </xf>
    <xf numFmtId="0" fontId="0" fillId="0" borderId="62" xfId="72" applyFont="1" applyBorder="1" applyAlignment="1">
      <alignment horizontal="center"/>
      <protection/>
    </xf>
    <xf numFmtId="0" fontId="0" fillId="0" borderId="63" xfId="72" applyFont="1" applyBorder="1" applyAlignment="1">
      <alignment horizontal="center"/>
      <protection/>
    </xf>
    <xf numFmtId="0" fontId="0" fillId="0" borderId="64" xfId="72" applyFont="1" applyBorder="1" applyAlignment="1">
      <alignment horizontal="center"/>
      <protection/>
    </xf>
    <xf numFmtId="0" fontId="0" fillId="0" borderId="65" xfId="72" applyFont="1" applyBorder="1" applyAlignment="1">
      <alignment horizontal="center" vertical="center" textRotation="90"/>
      <protection/>
    </xf>
    <xf numFmtId="0" fontId="11" fillId="0" borderId="65" xfId="72" applyFont="1" applyBorder="1" applyAlignment="1">
      <alignment horizontal="center" vertical="center" textRotation="90"/>
      <protection/>
    </xf>
    <xf numFmtId="0" fontId="11" fillId="0" borderId="66" xfId="72" applyFont="1" applyBorder="1" applyAlignment="1">
      <alignment horizontal="center" vertical="center" textRotation="90"/>
      <protection/>
    </xf>
    <xf numFmtId="0" fontId="11" fillId="0" borderId="22" xfId="72" applyNumberFormat="1" applyFont="1" applyBorder="1" applyAlignment="1">
      <alignment horizontal="center" textRotation="90" wrapText="1"/>
      <protection/>
    </xf>
    <xf numFmtId="0" fontId="11" fillId="0" borderId="58" xfId="72" applyNumberFormat="1" applyFont="1" applyBorder="1" applyAlignment="1">
      <alignment horizontal="center" textRotation="90" wrapText="1"/>
      <protection/>
    </xf>
    <xf numFmtId="0" fontId="11" fillId="0" borderId="14" xfId="72" applyFont="1" applyBorder="1" applyAlignment="1">
      <alignment horizontal="center" textRotation="90"/>
      <protection/>
    </xf>
    <xf numFmtId="0" fontId="11" fillId="0" borderId="57" xfId="72" applyFont="1" applyBorder="1" applyAlignment="1">
      <alignment horizontal="center" textRotation="90"/>
      <protection/>
    </xf>
    <xf numFmtId="0" fontId="0" fillId="0" borderId="12" xfId="72" applyFont="1" applyBorder="1" applyAlignment="1">
      <alignment horizontal="center"/>
      <protection/>
    </xf>
    <xf numFmtId="0" fontId="0" fillId="0" borderId="17" xfId="72" applyFont="1" applyBorder="1" applyAlignment="1">
      <alignment horizontal="center"/>
      <protection/>
    </xf>
    <xf numFmtId="0" fontId="0" fillId="0" borderId="0" xfId="72" applyFont="1" applyBorder="1" applyAlignment="1">
      <alignment horizontal="center"/>
      <protection/>
    </xf>
    <xf numFmtId="0" fontId="0" fillId="0" borderId="67" xfId="72" applyFont="1" applyBorder="1" applyAlignment="1">
      <alignment horizontal="center"/>
      <protection/>
    </xf>
    <xf numFmtId="0" fontId="0" fillId="0" borderId="68" xfId="72" applyFont="1" applyBorder="1" applyAlignment="1">
      <alignment horizontal="center"/>
      <protection/>
    </xf>
    <xf numFmtId="0" fontId="0" fillId="0" borderId="21" xfId="72" applyFont="1" applyBorder="1" applyAlignment="1">
      <alignment horizontal="center"/>
      <protection/>
    </xf>
    <xf numFmtId="0" fontId="0" fillId="0" borderId="69" xfId="72" applyFont="1" applyBorder="1" applyAlignment="1">
      <alignment horizontal="center"/>
      <protection/>
    </xf>
    <xf numFmtId="0" fontId="0" fillId="0" borderId="53" xfId="72" applyFont="1" applyBorder="1" applyAlignment="1">
      <alignment horizontal="center" vertical="center" textRotation="90"/>
      <protection/>
    </xf>
    <xf numFmtId="0" fontId="11" fillId="0" borderId="53" xfId="72" applyFont="1" applyBorder="1" applyAlignment="1">
      <alignment horizontal="center" vertical="center" textRotation="90"/>
      <protection/>
    </xf>
    <xf numFmtId="0" fontId="11" fillId="0" borderId="70" xfId="72" applyFont="1" applyBorder="1" applyAlignment="1">
      <alignment horizontal="center" vertical="center" textRotation="90"/>
      <protection/>
    </xf>
    <xf numFmtId="0" fontId="0" fillId="0" borderId="53" xfId="72" applyFont="1" applyBorder="1" applyAlignment="1">
      <alignment horizontal="center" textRotation="90"/>
      <protection/>
    </xf>
    <xf numFmtId="0" fontId="0" fillId="0" borderId="70" xfId="72" applyFont="1" applyBorder="1" applyAlignment="1">
      <alignment horizontal="center" textRotation="90"/>
      <protection/>
    </xf>
    <xf numFmtId="0" fontId="11" fillId="0" borderId="53" xfId="72" applyNumberFormat="1" applyFont="1" applyBorder="1" applyAlignment="1">
      <alignment horizontal="center" textRotation="90" wrapText="1"/>
      <protection/>
    </xf>
    <xf numFmtId="0" fontId="11" fillId="0" borderId="70" xfId="72" applyNumberFormat="1" applyFont="1" applyBorder="1" applyAlignment="1">
      <alignment horizontal="center" textRotation="90" wrapText="1"/>
      <protection/>
    </xf>
    <xf numFmtId="0" fontId="11" fillId="0" borderId="71" xfId="72" applyFont="1" applyBorder="1" applyAlignment="1">
      <alignment horizontal="center" vertical="center" textRotation="90"/>
      <protection/>
    </xf>
  </cellXfs>
  <cellStyles count="81">
    <cellStyle name="Normal" xfId="0"/>
    <cellStyle name=" 1" xfId="15"/>
    <cellStyle name="20% - Izcēlums1" xfId="16"/>
    <cellStyle name="20% - Izcēlums2" xfId="17"/>
    <cellStyle name="20% - Izcēlums3" xfId="18"/>
    <cellStyle name="20% - Izcēlums4" xfId="19"/>
    <cellStyle name="20% - Izcēlums5" xfId="20"/>
    <cellStyle name="20% - Izcēlums6" xfId="21"/>
    <cellStyle name="40% - Izcēlums1" xfId="22"/>
    <cellStyle name="40% - Izcēlums2" xfId="23"/>
    <cellStyle name="40% - Izcēlums3" xfId="24"/>
    <cellStyle name="40% - Izcēlums4" xfId="25"/>
    <cellStyle name="40% - Izcēlums5" xfId="26"/>
    <cellStyle name="40% - Izcēlums6" xfId="27"/>
    <cellStyle name="60% - Izcēlums1" xfId="28"/>
    <cellStyle name="60% - Izcēlums2" xfId="29"/>
    <cellStyle name="60% - Izcēlums3" xfId="30"/>
    <cellStyle name="60% - Izcēlums4" xfId="31"/>
    <cellStyle name="60% - Izcēlums5" xfId="32"/>
    <cellStyle name="60% - Izcēlums6" xfId="33"/>
    <cellStyle name="Aprēķināšana" xfId="34"/>
    <cellStyle name="Brīdinājuma teksts" xfId="35"/>
    <cellStyle name="Comma 2" xfId="36"/>
    <cellStyle name="Hyperlink" xfId="37"/>
    <cellStyle name="Ievade" xfId="38"/>
    <cellStyle name="Izcēlums1" xfId="39"/>
    <cellStyle name="Izcēlums2" xfId="40"/>
    <cellStyle name="Izcēlums3" xfId="41"/>
    <cellStyle name="Izcēlums4" xfId="42"/>
    <cellStyle name="Izcēlums5" xfId="43"/>
    <cellStyle name="Izcēlums6" xfId="44"/>
    <cellStyle name="Followed Hyperlink" xfId="45"/>
    <cellStyle name="Izvade" xfId="46"/>
    <cellStyle name="Comma" xfId="47"/>
    <cellStyle name="Comma [0]" xfId="48"/>
    <cellStyle name="Komats 2" xfId="49"/>
    <cellStyle name="Komats 3" xfId="50"/>
    <cellStyle name="Kopsumma" xfId="51"/>
    <cellStyle name="Labs" xfId="52"/>
    <cellStyle name="Neitrāls" xfId="53"/>
    <cellStyle name="Normal 10" xfId="54"/>
    <cellStyle name="Normal 2" xfId="55"/>
    <cellStyle name="Normal 2 2" xfId="56"/>
    <cellStyle name="Normal 3" xfId="57"/>
    <cellStyle name="Normal 3 3" xfId="58"/>
    <cellStyle name="Normal 4" xfId="59"/>
    <cellStyle name="Normal 45 2" xfId="60"/>
    <cellStyle name="Normal 46 2" xfId="61"/>
    <cellStyle name="Normal 5" xfId="62"/>
    <cellStyle name="Normal 9" xfId="63"/>
    <cellStyle name="Normal_Celtniecibas tames - Bernudarzi" xfId="64"/>
    <cellStyle name="Normal_Celtniecibas tames - Bernudarzi 2" xfId="65"/>
    <cellStyle name="Normal_Sheet1" xfId="66"/>
    <cellStyle name="Normal_Sheet10" xfId="67"/>
    <cellStyle name="Normal_Tame Gulbenes gimnazija g.v." xfId="68"/>
    <cellStyle name="Nosaukums" xfId="69"/>
    <cellStyle name="Parastais_Lapa1" xfId="70"/>
    <cellStyle name="Parasts 2" xfId="71"/>
    <cellStyle name="Parasts 2 2" xfId="72"/>
    <cellStyle name="Parasts 2 3" xfId="73"/>
    <cellStyle name="Parasts 2_Tame Vecbebru muiza" xfId="74"/>
    <cellStyle name="Parasts 3" xfId="75"/>
    <cellStyle name="Parasts 4" xfId="76"/>
    <cellStyle name="Parasts 5" xfId="77"/>
    <cellStyle name="Parasts 6" xfId="78"/>
    <cellStyle name="Parasts 7" xfId="79"/>
    <cellStyle name="Paskaidrojošs teksts" xfId="80"/>
    <cellStyle name="Pārbaudes šūna" xfId="81"/>
    <cellStyle name="Piezīme" xfId="82"/>
    <cellStyle name="Percent" xfId="83"/>
    <cellStyle name="Saistīta šūna" xfId="84"/>
    <cellStyle name="Slikts" xfId="85"/>
    <cellStyle name="Style 1" xfId="86"/>
    <cellStyle name="Style 1 2" xfId="87"/>
    <cellStyle name="Currency" xfId="88"/>
    <cellStyle name="Currency [0]" xfId="89"/>
    <cellStyle name="Virsraksts 1" xfId="90"/>
    <cellStyle name="Virsraksts 2" xfId="91"/>
    <cellStyle name="Virsraksts 3" xfId="92"/>
    <cellStyle name="Virsraksts 4" xfId="93"/>
    <cellStyle name="Обычный_33. OZOLNIEKU NOVADA DOME_OZO SKOLA_TELPU, GAITENU, KAPNU TELPU REMONTS_TAME_VADIMS_2011_02_25_melnraksts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9.421875" style="1" customWidth="1"/>
    <col min="2" max="2" width="46.140625" style="1" customWidth="1"/>
    <col min="3" max="3" width="26.140625" style="1" customWidth="1"/>
    <col min="4" max="16384" width="9.140625" style="2" customWidth="1"/>
  </cols>
  <sheetData>
    <row r="1" spans="1:3" ht="12.75">
      <c r="A1" s="412" t="s">
        <v>597</v>
      </c>
      <c r="B1" s="412"/>
      <c r="C1" s="412"/>
    </row>
    <row r="2" spans="1:3" ht="12.75">
      <c r="A2" s="412" t="s">
        <v>598</v>
      </c>
      <c r="B2" s="412"/>
      <c r="C2" s="412"/>
    </row>
    <row r="3" spans="1:3" ht="12.75">
      <c r="A3" s="412" t="s">
        <v>599</v>
      </c>
      <c r="B3" s="412"/>
      <c r="C3" s="412"/>
    </row>
    <row r="4" spans="1:3" ht="12.75">
      <c r="A4" s="412" t="s">
        <v>600</v>
      </c>
      <c r="B4" s="412"/>
      <c r="C4" s="412"/>
    </row>
    <row r="7" ht="15.75">
      <c r="C7" s="4" t="s">
        <v>370</v>
      </c>
    </row>
    <row r="8" spans="1:3" ht="14.25">
      <c r="A8" s="22"/>
      <c r="B8" s="22"/>
      <c r="C8" s="22" t="s">
        <v>371</v>
      </c>
    </row>
    <row r="9" spans="1:3" ht="14.25">
      <c r="A9" s="22"/>
      <c r="B9" s="22"/>
      <c r="C9" s="98" t="s">
        <v>54</v>
      </c>
    </row>
    <row r="10" spans="1:3" ht="14.25">
      <c r="A10" s="22"/>
      <c r="B10" s="22"/>
      <c r="C10" s="98" t="s">
        <v>55</v>
      </c>
    </row>
    <row r="11" spans="1:3" ht="14.25">
      <c r="A11" s="22"/>
      <c r="B11" s="22"/>
      <c r="C11" s="98" t="s">
        <v>56</v>
      </c>
    </row>
    <row r="12" spans="1:3" ht="33">
      <c r="A12" s="411" t="s">
        <v>372</v>
      </c>
      <c r="B12" s="411"/>
      <c r="C12" s="411"/>
    </row>
    <row r="13" spans="1:3" ht="14.25">
      <c r="A13" s="22"/>
      <c r="B13" s="22"/>
      <c r="C13" s="22"/>
    </row>
    <row r="14" spans="1:14" ht="15.75">
      <c r="A14" s="22" t="s">
        <v>57</v>
      </c>
      <c r="B14" s="119" t="s">
        <v>149</v>
      </c>
      <c r="C14" s="119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</row>
    <row r="15" spans="1:14" ht="14.25">
      <c r="A15" s="22" t="s">
        <v>58</v>
      </c>
      <c r="B15" s="121" t="s">
        <v>603</v>
      </c>
      <c r="C15" s="90"/>
      <c r="D15" s="91"/>
      <c r="E15" s="91"/>
      <c r="F15" s="91"/>
      <c r="G15" s="91"/>
      <c r="H15" s="91"/>
      <c r="I15" s="91"/>
      <c r="J15" s="91"/>
      <c r="K15" s="3"/>
      <c r="L15" s="3"/>
      <c r="M15" s="3"/>
      <c r="N15" s="3"/>
    </row>
    <row r="16" spans="1:14" ht="14.25">
      <c r="A16" s="22"/>
      <c r="B16" s="121"/>
      <c r="C16" s="90"/>
      <c r="D16" s="91"/>
      <c r="E16" s="91"/>
      <c r="F16" s="91"/>
      <c r="G16" s="91"/>
      <c r="H16" s="91"/>
      <c r="I16" s="91"/>
      <c r="J16" s="91"/>
      <c r="K16" s="3"/>
      <c r="L16" s="3"/>
      <c r="M16" s="3"/>
      <c r="N16" s="3"/>
    </row>
    <row r="17" spans="1:10" ht="14.25">
      <c r="A17" s="22"/>
      <c r="B17" s="1" t="s">
        <v>373</v>
      </c>
      <c r="D17" s="32"/>
      <c r="E17" s="32"/>
      <c r="F17" s="32"/>
      <c r="G17" s="32"/>
      <c r="H17" s="32"/>
      <c r="I17" s="32"/>
      <c r="J17" s="32"/>
    </row>
    <row r="18" spans="1:3" ht="14.25">
      <c r="A18" s="22"/>
      <c r="C18" s="22"/>
    </row>
    <row r="19" spans="1:3" ht="15" thickBot="1">
      <c r="A19" s="22"/>
      <c r="B19" s="22"/>
      <c r="C19" s="22"/>
    </row>
    <row r="20" spans="1:3" ht="15" thickBot="1">
      <c r="A20" s="400" t="s">
        <v>374</v>
      </c>
      <c r="B20" s="391" t="s">
        <v>375</v>
      </c>
      <c r="C20" s="23" t="s">
        <v>376</v>
      </c>
    </row>
    <row r="21" spans="1:3" ht="28.5" customHeight="1">
      <c r="A21" s="415">
        <v>1</v>
      </c>
      <c r="B21" s="413" t="s">
        <v>149</v>
      </c>
      <c r="C21" s="417"/>
    </row>
    <row r="22" spans="1:3" ht="14.25" customHeight="1">
      <c r="A22" s="416"/>
      <c r="B22" s="414"/>
      <c r="C22" s="418"/>
    </row>
    <row r="23" spans="1:3" ht="15">
      <c r="A23" s="392"/>
      <c r="B23" s="395" t="s">
        <v>377</v>
      </c>
      <c r="C23" s="394"/>
    </row>
    <row r="24" spans="1:3" ht="15" thickBot="1">
      <c r="A24" s="396"/>
      <c r="B24" s="398" t="s">
        <v>605</v>
      </c>
      <c r="C24" s="393"/>
    </row>
    <row r="25" spans="1:3" ht="15.75" thickBot="1">
      <c r="A25" s="390"/>
      <c r="B25" s="399" t="s">
        <v>378</v>
      </c>
      <c r="C25" s="397"/>
    </row>
    <row r="30" spans="2:3" ht="14.25">
      <c r="B30" s="22" t="s">
        <v>307</v>
      </c>
      <c r="C30" s="22"/>
    </row>
    <row r="31" spans="2:3" ht="14.25">
      <c r="B31" s="22"/>
      <c r="C31" s="100"/>
    </row>
    <row r="32" spans="2:3" ht="14.25">
      <c r="B32" s="22" t="s">
        <v>379</v>
      </c>
      <c r="C32" s="22"/>
    </row>
    <row r="33" spans="2:3" ht="14.25">
      <c r="B33" s="97" t="s">
        <v>59</v>
      </c>
      <c r="C33" s="22"/>
    </row>
    <row r="34" spans="2:3" ht="12.75">
      <c r="B34" s="97"/>
      <c r="C34" s="100"/>
    </row>
    <row r="35" spans="2:3" ht="14.25">
      <c r="B35" s="22"/>
      <c r="C35" s="22"/>
    </row>
    <row r="36" spans="2:3" ht="14.25">
      <c r="B36" s="97"/>
      <c r="C36" s="127"/>
    </row>
    <row r="37" ht="12.75">
      <c r="C37" s="100"/>
    </row>
  </sheetData>
  <sheetProtection selectLockedCells="1" selectUnlockedCells="1"/>
  <mergeCells count="8">
    <mergeCell ref="A12:C12"/>
    <mergeCell ref="A1:C1"/>
    <mergeCell ref="A2:C2"/>
    <mergeCell ref="A3:C3"/>
    <mergeCell ref="A4:C4"/>
    <mergeCell ref="B21:B22"/>
    <mergeCell ref="A21:A22"/>
    <mergeCell ref="C21:C22"/>
  </mergeCells>
  <printOptions/>
  <pageMargins left="0.7479166666666667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A1">
      <selection activeCell="D7" sqref="D7:L7"/>
    </sheetView>
  </sheetViews>
  <sheetFormatPr defaultColWidth="9.140625" defaultRowHeight="12.75"/>
  <cols>
    <col min="1" max="1" width="6.57421875" style="50" customWidth="1"/>
    <col min="2" max="2" width="7.140625" style="50" customWidth="1"/>
    <col min="3" max="3" width="38.57421875" style="50" customWidth="1"/>
    <col min="4" max="4" width="7.00390625" style="50" customWidth="1"/>
    <col min="5" max="5" width="5.8515625" style="50" customWidth="1"/>
    <col min="6" max="6" width="6.421875" style="50" customWidth="1"/>
    <col min="7" max="7" width="6.8515625" style="50" customWidth="1"/>
    <col min="8" max="8" width="6.421875" style="50" customWidth="1"/>
    <col min="9" max="9" width="7.57421875" style="50" customWidth="1"/>
    <col min="10" max="10" width="6.421875" style="50" customWidth="1"/>
    <col min="11" max="11" width="9.140625" style="51" customWidth="1"/>
    <col min="12" max="13" width="7.57421875" style="50" customWidth="1"/>
    <col min="14" max="14" width="7.28125" style="50" customWidth="1"/>
    <col min="15" max="15" width="5.421875" style="50" customWidth="1"/>
    <col min="16" max="16" width="9.140625" style="51" customWidth="1"/>
  </cols>
  <sheetData>
    <row r="1" spans="1:12" ht="18">
      <c r="A1" s="467" t="s">
        <v>47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43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92" t="s">
        <v>327</v>
      </c>
      <c r="B9" s="476" t="s">
        <v>333</v>
      </c>
      <c r="C9" s="476" t="s">
        <v>334</v>
      </c>
      <c r="D9" s="487" t="s">
        <v>328</v>
      </c>
      <c r="E9" s="488" t="s">
        <v>329</v>
      </c>
      <c r="F9" s="489" t="s">
        <v>330</v>
      </c>
      <c r="G9" s="489"/>
      <c r="H9" s="489"/>
      <c r="I9" s="489"/>
      <c r="J9" s="489"/>
      <c r="K9" s="489"/>
      <c r="L9" s="490" t="s">
        <v>331</v>
      </c>
      <c r="M9" s="490"/>
      <c r="N9" s="490"/>
      <c r="O9" s="490"/>
      <c r="P9" s="491"/>
    </row>
    <row r="10" spans="1:16" ht="12.75">
      <c r="A10" s="493"/>
      <c r="B10" s="477"/>
      <c r="C10" s="477"/>
      <c r="D10" s="479"/>
      <c r="E10" s="481"/>
      <c r="F10" s="500" t="s">
        <v>442</v>
      </c>
      <c r="G10" s="498" t="s">
        <v>443</v>
      </c>
      <c r="H10" s="479" t="s">
        <v>444</v>
      </c>
      <c r="I10" s="481" t="s">
        <v>445</v>
      </c>
      <c r="J10" s="479" t="s">
        <v>446</v>
      </c>
      <c r="K10" s="483" t="s">
        <v>447</v>
      </c>
      <c r="L10" s="485" t="s">
        <v>448</v>
      </c>
      <c r="M10" s="481" t="s">
        <v>444</v>
      </c>
      <c r="N10" s="479" t="s">
        <v>445</v>
      </c>
      <c r="O10" s="481" t="s">
        <v>446</v>
      </c>
      <c r="P10" s="495" t="s">
        <v>449</v>
      </c>
    </row>
    <row r="11" spans="1:16" ht="12.75">
      <c r="A11" s="493"/>
      <c r="B11" s="477"/>
      <c r="C11" s="477"/>
      <c r="D11" s="479"/>
      <c r="E11" s="481"/>
      <c r="F11" s="500"/>
      <c r="G11" s="498"/>
      <c r="H11" s="479"/>
      <c r="I11" s="481"/>
      <c r="J11" s="479"/>
      <c r="K11" s="483"/>
      <c r="L11" s="485"/>
      <c r="M11" s="481"/>
      <c r="N11" s="479"/>
      <c r="O11" s="481"/>
      <c r="P11" s="495"/>
    </row>
    <row r="12" spans="1:16" ht="12.75">
      <c r="A12" s="493"/>
      <c r="B12" s="477"/>
      <c r="C12" s="477"/>
      <c r="D12" s="479"/>
      <c r="E12" s="481"/>
      <c r="F12" s="500"/>
      <c r="G12" s="498"/>
      <c r="H12" s="479"/>
      <c r="I12" s="481"/>
      <c r="J12" s="479"/>
      <c r="K12" s="483"/>
      <c r="L12" s="485"/>
      <c r="M12" s="481"/>
      <c r="N12" s="479"/>
      <c r="O12" s="481"/>
      <c r="P12" s="495"/>
    </row>
    <row r="13" spans="1:16" ht="12.75">
      <c r="A13" s="493"/>
      <c r="B13" s="477"/>
      <c r="C13" s="477"/>
      <c r="D13" s="479"/>
      <c r="E13" s="481"/>
      <c r="F13" s="500"/>
      <c r="G13" s="498"/>
      <c r="H13" s="479"/>
      <c r="I13" s="481"/>
      <c r="J13" s="479"/>
      <c r="K13" s="483"/>
      <c r="L13" s="485"/>
      <c r="M13" s="481"/>
      <c r="N13" s="479"/>
      <c r="O13" s="481"/>
      <c r="P13" s="495"/>
    </row>
    <row r="14" spans="1:16" ht="12.75">
      <c r="A14" s="493"/>
      <c r="B14" s="477"/>
      <c r="C14" s="477"/>
      <c r="D14" s="479"/>
      <c r="E14" s="481"/>
      <c r="F14" s="500"/>
      <c r="G14" s="498"/>
      <c r="H14" s="479"/>
      <c r="I14" s="481"/>
      <c r="J14" s="479"/>
      <c r="K14" s="483"/>
      <c r="L14" s="485"/>
      <c r="M14" s="481"/>
      <c r="N14" s="479"/>
      <c r="O14" s="481"/>
      <c r="P14" s="495"/>
    </row>
    <row r="15" spans="1:16" ht="12.75">
      <c r="A15" s="493"/>
      <c r="B15" s="477"/>
      <c r="C15" s="477"/>
      <c r="D15" s="479"/>
      <c r="E15" s="481"/>
      <c r="F15" s="500"/>
      <c r="G15" s="498"/>
      <c r="H15" s="479"/>
      <c r="I15" s="481"/>
      <c r="J15" s="479"/>
      <c r="K15" s="483"/>
      <c r="L15" s="485"/>
      <c r="M15" s="481"/>
      <c r="N15" s="479"/>
      <c r="O15" s="481"/>
      <c r="P15" s="495"/>
    </row>
    <row r="16" spans="1:16" ht="12.75">
      <c r="A16" s="493"/>
      <c r="B16" s="477"/>
      <c r="C16" s="477"/>
      <c r="D16" s="479"/>
      <c r="E16" s="481"/>
      <c r="F16" s="500"/>
      <c r="G16" s="498"/>
      <c r="H16" s="479"/>
      <c r="I16" s="481"/>
      <c r="J16" s="479"/>
      <c r="K16" s="483"/>
      <c r="L16" s="485"/>
      <c r="M16" s="481"/>
      <c r="N16" s="479"/>
      <c r="O16" s="481"/>
      <c r="P16" s="496"/>
    </row>
    <row r="17" spans="1:16" ht="12.75">
      <c r="A17" s="494"/>
      <c r="B17" s="478"/>
      <c r="C17" s="478"/>
      <c r="D17" s="480"/>
      <c r="E17" s="482"/>
      <c r="F17" s="501"/>
      <c r="G17" s="499"/>
      <c r="H17" s="480"/>
      <c r="I17" s="482"/>
      <c r="J17" s="480"/>
      <c r="K17" s="484"/>
      <c r="L17" s="486"/>
      <c r="M17" s="482"/>
      <c r="N17" s="480"/>
      <c r="O17" s="482"/>
      <c r="P17" s="497"/>
    </row>
    <row r="18" spans="1:16" ht="12.75">
      <c r="A18" s="94" t="s">
        <v>342</v>
      </c>
      <c r="B18" s="63" t="s">
        <v>343</v>
      </c>
      <c r="C18" s="96" t="s">
        <v>344</v>
      </c>
      <c r="D18" s="65" t="s">
        <v>345</v>
      </c>
      <c r="E18" s="61" t="s">
        <v>346</v>
      </c>
      <c r="F18" s="63" t="s">
        <v>347</v>
      </c>
      <c r="G18" s="87" t="s">
        <v>348</v>
      </c>
      <c r="H18" s="65" t="s">
        <v>349</v>
      </c>
      <c r="I18" s="61" t="s">
        <v>350</v>
      </c>
      <c r="J18" s="62" t="s">
        <v>351</v>
      </c>
      <c r="K18" s="67" t="s">
        <v>352</v>
      </c>
      <c r="L18" s="68" t="s">
        <v>353</v>
      </c>
      <c r="M18" s="66" t="s">
        <v>354</v>
      </c>
      <c r="N18" s="65" t="s">
        <v>355</v>
      </c>
      <c r="O18" s="66" t="s">
        <v>356</v>
      </c>
      <c r="P18" s="66" t="s">
        <v>357</v>
      </c>
    </row>
    <row r="19" spans="1:16" ht="15">
      <c r="A19" s="96"/>
      <c r="B19" s="287"/>
      <c r="C19" s="28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25" customFormat="1" ht="12.75">
      <c r="A20" s="351">
        <v>1</v>
      </c>
      <c r="B20" s="96"/>
      <c r="C20" s="359" t="s">
        <v>105</v>
      </c>
      <c r="D20" s="177" t="s">
        <v>453</v>
      </c>
      <c r="E20" s="360">
        <v>5</v>
      </c>
      <c r="F20" s="177"/>
      <c r="G20" s="361"/>
      <c r="H20" s="362"/>
      <c r="I20" s="177"/>
      <c r="J20" s="363"/>
      <c r="K20" s="361"/>
      <c r="L20" s="361"/>
      <c r="M20" s="361"/>
      <c r="N20" s="361"/>
      <c r="O20" s="361"/>
      <c r="P20" s="361"/>
    </row>
    <row r="21" spans="1:16" s="25" customFormat="1" ht="25.5">
      <c r="A21" s="351">
        <v>2</v>
      </c>
      <c r="B21" s="176"/>
      <c r="C21" s="364" t="s">
        <v>106</v>
      </c>
      <c r="D21" s="177" t="s">
        <v>453</v>
      </c>
      <c r="E21" s="360">
        <v>12</v>
      </c>
      <c r="F21" s="177"/>
      <c r="G21" s="361"/>
      <c r="H21" s="362"/>
      <c r="I21" s="177"/>
      <c r="J21" s="363"/>
      <c r="K21" s="361"/>
      <c r="L21" s="361"/>
      <c r="M21" s="361"/>
      <c r="N21" s="361"/>
      <c r="O21" s="361"/>
      <c r="P21" s="361"/>
    </row>
    <row r="22" spans="1:27" s="25" customFormat="1" ht="12.75">
      <c r="A22" s="351">
        <v>3</v>
      </c>
      <c r="B22" s="176"/>
      <c r="C22" s="359" t="s">
        <v>107</v>
      </c>
      <c r="D22" s="177" t="s">
        <v>453</v>
      </c>
      <c r="E22" s="360">
        <v>2</v>
      </c>
      <c r="F22" s="177"/>
      <c r="G22" s="365"/>
      <c r="H22" s="366"/>
      <c r="I22" s="177"/>
      <c r="J22" s="367"/>
      <c r="K22" s="365"/>
      <c r="L22" s="365"/>
      <c r="M22" s="365"/>
      <c r="N22" s="365"/>
      <c r="O22" s="365"/>
      <c r="P22" s="365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25" customFormat="1" ht="12.75">
      <c r="A23" s="351">
        <v>4</v>
      </c>
      <c r="B23" s="176"/>
      <c r="C23" s="359" t="s">
        <v>108</v>
      </c>
      <c r="D23" s="177" t="s">
        <v>453</v>
      </c>
      <c r="E23" s="360">
        <v>2</v>
      </c>
      <c r="F23" s="177"/>
      <c r="G23" s="365"/>
      <c r="H23" s="366"/>
      <c r="I23" s="177"/>
      <c r="J23" s="367"/>
      <c r="K23" s="365"/>
      <c r="L23" s="365"/>
      <c r="M23" s="365"/>
      <c r="N23" s="365"/>
      <c r="O23" s="365"/>
      <c r="P23" s="365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s="25" customFormat="1" ht="12.75">
      <c r="A24" s="351">
        <v>5</v>
      </c>
      <c r="B24" s="176"/>
      <c r="C24" s="359" t="s">
        <v>109</v>
      </c>
      <c r="D24" s="177" t="s">
        <v>110</v>
      </c>
      <c r="E24" s="360">
        <v>70</v>
      </c>
      <c r="F24" s="177"/>
      <c r="G24" s="365"/>
      <c r="H24" s="366"/>
      <c r="I24" s="177"/>
      <c r="J24" s="367"/>
      <c r="K24" s="365"/>
      <c r="L24" s="365"/>
      <c r="M24" s="365"/>
      <c r="N24" s="365"/>
      <c r="O24" s="365"/>
      <c r="P24" s="365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25" customFormat="1" ht="12.75">
      <c r="A25" s="351">
        <v>6</v>
      </c>
      <c r="B25" s="176"/>
      <c r="C25" s="359" t="s">
        <v>111</v>
      </c>
      <c r="D25" s="177" t="s">
        <v>110</v>
      </c>
      <c r="E25" s="360">
        <v>200</v>
      </c>
      <c r="F25" s="177"/>
      <c r="G25" s="365"/>
      <c r="H25" s="366"/>
      <c r="I25" s="177"/>
      <c r="J25" s="367"/>
      <c r="K25" s="365"/>
      <c r="L25" s="365"/>
      <c r="M25" s="365"/>
      <c r="N25" s="365"/>
      <c r="O25" s="365"/>
      <c r="P25" s="365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25" customFormat="1" ht="12.75">
      <c r="A26" s="351">
        <v>7</v>
      </c>
      <c r="B26" s="176"/>
      <c r="C26" s="368" t="s">
        <v>112</v>
      </c>
      <c r="D26" s="369" t="s">
        <v>110</v>
      </c>
      <c r="E26" s="360">
        <v>10</v>
      </c>
      <c r="F26" s="177"/>
      <c r="G26" s="365"/>
      <c r="H26" s="366"/>
      <c r="I26" s="177"/>
      <c r="J26" s="367"/>
      <c r="K26" s="365"/>
      <c r="L26" s="365"/>
      <c r="M26" s="365"/>
      <c r="N26" s="365"/>
      <c r="O26" s="365"/>
      <c r="P26" s="365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25" customFormat="1" ht="12.75">
      <c r="A27" s="351">
        <v>8</v>
      </c>
      <c r="B27" s="176"/>
      <c r="C27" s="368" t="s">
        <v>113</v>
      </c>
      <c r="D27" s="369" t="s">
        <v>453</v>
      </c>
      <c r="E27" s="360">
        <v>3</v>
      </c>
      <c r="F27" s="177"/>
      <c r="G27" s="365"/>
      <c r="H27" s="366"/>
      <c r="I27" s="177"/>
      <c r="J27" s="367"/>
      <c r="K27" s="365"/>
      <c r="L27" s="365"/>
      <c r="M27" s="365"/>
      <c r="N27" s="365"/>
      <c r="O27" s="365"/>
      <c r="P27" s="365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25" customFormat="1" ht="12.75">
      <c r="A28" s="351">
        <v>9</v>
      </c>
      <c r="B28" s="176"/>
      <c r="C28" s="368" t="s">
        <v>100</v>
      </c>
      <c r="D28" s="369" t="s">
        <v>110</v>
      </c>
      <c r="E28" s="360">
        <v>10</v>
      </c>
      <c r="F28" s="177"/>
      <c r="G28" s="365"/>
      <c r="H28" s="366"/>
      <c r="I28" s="177"/>
      <c r="J28" s="367"/>
      <c r="K28" s="365"/>
      <c r="L28" s="365"/>
      <c r="M28" s="365"/>
      <c r="N28" s="365"/>
      <c r="O28" s="365"/>
      <c r="P28" s="365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25" customFormat="1" ht="12.75">
      <c r="A29" s="351">
        <v>10</v>
      </c>
      <c r="B29" s="176"/>
      <c r="C29" s="359" t="s">
        <v>114</v>
      </c>
      <c r="D29" s="177" t="s">
        <v>463</v>
      </c>
      <c r="E29" s="360">
        <v>1</v>
      </c>
      <c r="F29" s="177"/>
      <c r="G29" s="365"/>
      <c r="H29" s="366"/>
      <c r="I29" s="177"/>
      <c r="J29" s="367"/>
      <c r="K29" s="365"/>
      <c r="L29" s="365"/>
      <c r="M29" s="365"/>
      <c r="N29" s="365"/>
      <c r="O29" s="365"/>
      <c r="P29" s="365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25" customFormat="1" ht="12.75">
      <c r="A30" s="351">
        <v>11</v>
      </c>
      <c r="B30" s="176"/>
      <c r="C30" s="359" t="s">
        <v>115</v>
      </c>
      <c r="D30" s="177" t="s">
        <v>463</v>
      </c>
      <c r="E30" s="360">
        <v>1</v>
      </c>
      <c r="F30" s="177"/>
      <c r="G30" s="365"/>
      <c r="H30" s="366"/>
      <c r="I30" s="177"/>
      <c r="J30" s="367"/>
      <c r="K30" s="365"/>
      <c r="L30" s="365"/>
      <c r="M30" s="365"/>
      <c r="N30" s="365"/>
      <c r="O30" s="365"/>
      <c r="P30" s="365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16" s="25" customFormat="1" ht="12.75">
      <c r="A31" s="351">
        <v>12</v>
      </c>
      <c r="B31" s="176"/>
      <c r="C31" s="370" t="s">
        <v>416</v>
      </c>
      <c r="D31" s="351" t="s">
        <v>359</v>
      </c>
      <c r="E31" s="351">
        <v>1</v>
      </c>
      <c r="F31" s="365"/>
      <c r="G31" s="365"/>
      <c r="H31" s="365"/>
      <c r="I31" s="365"/>
      <c r="J31" s="365"/>
      <c r="K31" s="365"/>
      <c r="L31" s="365"/>
      <c r="M31" s="365"/>
      <c r="N31" s="365"/>
      <c r="O31" s="365"/>
      <c r="P31" s="365"/>
    </row>
    <row r="32" spans="1:16" s="25" customFormat="1" ht="12.75">
      <c r="A32" s="351"/>
      <c r="B32" s="176"/>
      <c r="C32" s="370"/>
      <c r="D32" s="351"/>
      <c r="E32" s="351"/>
      <c r="F32" s="365"/>
      <c r="G32" s="365"/>
      <c r="H32" s="365"/>
      <c r="I32" s="365"/>
      <c r="J32" s="365"/>
      <c r="K32" s="365"/>
      <c r="L32" s="365"/>
      <c r="M32" s="365"/>
      <c r="N32" s="365"/>
      <c r="O32" s="365"/>
      <c r="P32" s="365"/>
    </row>
    <row r="33" spans="1:16" s="25" customFormat="1" ht="12.75">
      <c r="A33" s="96"/>
      <c r="B33" s="96"/>
      <c r="C33" s="304" t="s">
        <v>369</v>
      </c>
      <c r="D33" s="96"/>
      <c r="E33" s="96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</row>
    <row r="34" spans="1:16" s="25" customFormat="1" ht="12.75">
      <c r="A34" s="96"/>
      <c r="B34" s="96"/>
      <c r="C34" s="317" t="s">
        <v>602</v>
      </c>
      <c r="D34" s="96"/>
      <c r="E34" s="96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</row>
    <row r="35" spans="1:16" s="25" customFormat="1" ht="12.75">
      <c r="A35" s="96"/>
      <c r="B35" s="96"/>
      <c r="C35" s="404" t="s">
        <v>601</v>
      </c>
      <c r="D35" s="96"/>
      <c r="E35" s="96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7"/>
    </row>
    <row r="36" spans="1:16" ht="14.25">
      <c r="A36" s="76"/>
      <c r="B36" s="76"/>
      <c r="C36" s="77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78"/>
    </row>
    <row r="37" spans="1:16" ht="12.75">
      <c r="A37" s="52"/>
      <c r="B37" s="52"/>
      <c r="C37" s="82"/>
      <c r="D37" s="52"/>
      <c r="E37" s="52"/>
      <c r="F37" s="52"/>
      <c r="G37" s="115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12.75">
      <c r="A38" s="52"/>
      <c r="B38" s="52"/>
      <c r="C38" s="8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2.75">
      <c r="A39" s="59"/>
      <c r="B39" s="59"/>
      <c r="C39" s="101"/>
      <c r="D39" s="5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2.75">
      <c r="A40" s="79"/>
      <c r="B40" s="5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</sheetData>
  <sheetProtection/>
  <mergeCells count="22">
    <mergeCell ref="E9:E17"/>
    <mergeCell ref="J10:J17"/>
    <mergeCell ref="M10:M17"/>
    <mergeCell ref="N10:N17"/>
    <mergeCell ref="O10:O17"/>
    <mergeCell ref="L10:L17"/>
    <mergeCell ref="D9:D17"/>
    <mergeCell ref="H10:H17"/>
    <mergeCell ref="K10:K17"/>
    <mergeCell ref="G10:G17"/>
    <mergeCell ref="I10:I17"/>
    <mergeCell ref="F9:K9"/>
    <mergeCell ref="A9:A17"/>
    <mergeCell ref="F10:F17"/>
    <mergeCell ref="A1:L1"/>
    <mergeCell ref="D6:P6"/>
    <mergeCell ref="D7:L7"/>
    <mergeCell ref="D5:P5"/>
    <mergeCell ref="C9:C17"/>
    <mergeCell ref="B9:B17"/>
    <mergeCell ref="L9:P9"/>
    <mergeCell ref="P10:P1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6"/>
  <sheetViews>
    <sheetView zoomScalePageLayoutView="0" workbookViewId="0" topLeftCell="A1">
      <selection activeCell="D7" sqref="D7:L7"/>
    </sheetView>
  </sheetViews>
  <sheetFormatPr defaultColWidth="9.140625" defaultRowHeight="12.75"/>
  <cols>
    <col min="1" max="1" width="6.57421875" style="50" customWidth="1"/>
    <col min="2" max="2" width="7.140625" style="50" customWidth="1"/>
    <col min="3" max="3" width="36.7109375" style="50" customWidth="1"/>
    <col min="4" max="4" width="7.00390625" style="50" customWidth="1"/>
    <col min="5" max="5" width="5.8515625" style="50" customWidth="1"/>
    <col min="6" max="6" width="6.421875" style="50" customWidth="1"/>
    <col min="7" max="7" width="6.8515625" style="50" customWidth="1"/>
    <col min="8" max="8" width="6.421875" style="50" customWidth="1"/>
    <col min="9" max="9" width="7.57421875" style="50" customWidth="1"/>
    <col min="10" max="10" width="6.421875" style="50" customWidth="1"/>
    <col min="11" max="11" width="9.140625" style="51" customWidth="1"/>
    <col min="12" max="13" width="7.57421875" style="50" customWidth="1"/>
    <col min="14" max="14" width="7.28125" style="50" customWidth="1"/>
    <col min="15" max="15" width="5.421875" style="50" customWidth="1"/>
    <col min="16" max="16" width="9.140625" style="51" customWidth="1"/>
  </cols>
  <sheetData>
    <row r="1" spans="1:12" ht="18">
      <c r="A1" s="467" t="s">
        <v>47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116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92" t="s">
        <v>327</v>
      </c>
      <c r="B9" s="476" t="s">
        <v>333</v>
      </c>
      <c r="C9" s="476" t="s">
        <v>334</v>
      </c>
      <c r="D9" s="487" t="s">
        <v>328</v>
      </c>
      <c r="E9" s="488" t="s">
        <v>329</v>
      </c>
      <c r="F9" s="489" t="s">
        <v>330</v>
      </c>
      <c r="G9" s="489"/>
      <c r="H9" s="489"/>
      <c r="I9" s="489"/>
      <c r="J9" s="489"/>
      <c r="K9" s="489"/>
      <c r="L9" s="490" t="s">
        <v>331</v>
      </c>
      <c r="M9" s="490"/>
      <c r="N9" s="490"/>
      <c r="O9" s="490"/>
      <c r="P9" s="491"/>
    </row>
    <row r="10" spans="1:16" ht="12.75">
      <c r="A10" s="493"/>
      <c r="B10" s="477"/>
      <c r="C10" s="477"/>
      <c r="D10" s="479"/>
      <c r="E10" s="481"/>
      <c r="F10" s="500" t="s">
        <v>442</v>
      </c>
      <c r="G10" s="498" t="s">
        <v>443</v>
      </c>
      <c r="H10" s="479" t="s">
        <v>444</v>
      </c>
      <c r="I10" s="481" t="s">
        <v>445</v>
      </c>
      <c r="J10" s="479" t="s">
        <v>446</v>
      </c>
      <c r="K10" s="483" t="s">
        <v>447</v>
      </c>
      <c r="L10" s="485" t="s">
        <v>448</v>
      </c>
      <c r="M10" s="481" t="s">
        <v>444</v>
      </c>
      <c r="N10" s="479" t="s">
        <v>445</v>
      </c>
      <c r="O10" s="481" t="s">
        <v>446</v>
      </c>
      <c r="P10" s="495" t="s">
        <v>449</v>
      </c>
    </row>
    <row r="11" spans="1:16" ht="12.75">
      <c r="A11" s="493"/>
      <c r="B11" s="477"/>
      <c r="C11" s="477"/>
      <c r="D11" s="479"/>
      <c r="E11" s="481"/>
      <c r="F11" s="500"/>
      <c r="G11" s="498"/>
      <c r="H11" s="479"/>
      <c r="I11" s="481"/>
      <c r="J11" s="479"/>
      <c r="K11" s="483"/>
      <c r="L11" s="485"/>
      <c r="M11" s="481"/>
      <c r="N11" s="479"/>
      <c r="O11" s="481"/>
      <c r="P11" s="495"/>
    </row>
    <row r="12" spans="1:16" ht="12.75">
      <c r="A12" s="493"/>
      <c r="B12" s="477"/>
      <c r="C12" s="477"/>
      <c r="D12" s="479"/>
      <c r="E12" s="481"/>
      <c r="F12" s="500"/>
      <c r="G12" s="498"/>
      <c r="H12" s="479"/>
      <c r="I12" s="481"/>
      <c r="J12" s="479"/>
      <c r="K12" s="483"/>
      <c r="L12" s="485"/>
      <c r="M12" s="481"/>
      <c r="N12" s="479"/>
      <c r="O12" s="481"/>
      <c r="P12" s="495"/>
    </row>
    <row r="13" spans="1:16" ht="12.75">
      <c r="A13" s="493"/>
      <c r="B13" s="477"/>
      <c r="C13" s="477"/>
      <c r="D13" s="479"/>
      <c r="E13" s="481"/>
      <c r="F13" s="500"/>
      <c r="G13" s="498"/>
      <c r="H13" s="479"/>
      <c r="I13" s="481"/>
      <c r="J13" s="479"/>
      <c r="K13" s="483"/>
      <c r="L13" s="485"/>
      <c r="M13" s="481"/>
      <c r="N13" s="479"/>
      <c r="O13" s="481"/>
      <c r="P13" s="495"/>
    </row>
    <row r="14" spans="1:16" ht="12.75">
      <c r="A14" s="493"/>
      <c r="B14" s="477"/>
      <c r="C14" s="477"/>
      <c r="D14" s="479"/>
      <c r="E14" s="481"/>
      <c r="F14" s="500"/>
      <c r="G14" s="498"/>
      <c r="H14" s="479"/>
      <c r="I14" s="481"/>
      <c r="J14" s="479"/>
      <c r="K14" s="483"/>
      <c r="L14" s="485"/>
      <c r="M14" s="481"/>
      <c r="N14" s="479"/>
      <c r="O14" s="481"/>
      <c r="P14" s="495"/>
    </row>
    <row r="15" spans="1:16" ht="12.75">
      <c r="A15" s="493"/>
      <c r="B15" s="477"/>
      <c r="C15" s="477"/>
      <c r="D15" s="479"/>
      <c r="E15" s="481"/>
      <c r="F15" s="500"/>
      <c r="G15" s="498"/>
      <c r="H15" s="479"/>
      <c r="I15" s="481"/>
      <c r="J15" s="479"/>
      <c r="K15" s="483"/>
      <c r="L15" s="485"/>
      <c r="M15" s="481"/>
      <c r="N15" s="479"/>
      <c r="O15" s="481"/>
      <c r="P15" s="495"/>
    </row>
    <row r="16" spans="1:16" ht="12.75">
      <c r="A16" s="493"/>
      <c r="B16" s="477"/>
      <c r="C16" s="477"/>
      <c r="D16" s="479"/>
      <c r="E16" s="481"/>
      <c r="F16" s="500"/>
      <c r="G16" s="498"/>
      <c r="H16" s="479"/>
      <c r="I16" s="481"/>
      <c r="J16" s="479"/>
      <c r="K16" s="483"/>
      <c r="L16" s="485"/>
      <c r="M16" s="481"/>
      <c r="N16" s="479"/>
      <c r="O16" s="481"/>
      <c r="P16" s="496"/>
    </row>
    <row r="17" spans="1:16" ht="12.75">
      <c r="A17" s="494"/>
      <c r="B17" s="478"/>
      <c r="C17" s="478"/>
      <c r="D17" s="480"/>
      <c r="E17" s="482"/>
      <c r="F17" s="501"/>
      <c r="G17" s="499"/>
      <c r="H17" s="480"/>
      <c r="I17" s="482"/>
      <c r="J17" s="480"/>
      <c r="K17" s="484"/>
      <c r="L17" s="486"/>
      <c r="M17" s="482"/>
      <c r="N17" s="480"/>
      <c r="O17" s="482"/>
      <c r="P17" s="497"/>
    </row>
    <row r="18" spans="1:16" ht="12.75">
      <c r="A18" s="94" t="s">
        <v>342</v>
      </c>
      <c r="B18" s="63" t="s">
        <v>343</v>
      </c>
      <c r="C18" s="96" t="s">
        <v>344</v>
      </c>
      <c r="D18" s="65" t="s">
        <v>345</v>
      </c>
      <c r="E18" s="61" t="s">
        <v>346</v>
      </c>
      <c r="F18" s="63" t="s">
        <v>347</v>
      </c>
      <c r="G18" s="87" t="s">
        <v>348</v>
      </c>
      <c r="H18" s="65" t="s">
        <v>349</v>
      </c>
      <c r="I18" s="61" t="s">
        <v>350</v>
      </c>
      <c r="J18" s="62" t="s">
        <v>351</v>
      </c>
      <c r="K18" s="67" t="s">
        <v>352</v>
      </c>
      <c r="L18" s="68" t="s">
        <v>353</v>
      </c>
      <c r="M18" s="66" t="s">
        <v>354</v>
      </c>
      <c r="N18" s="65" t="s">
        <v>355</v>
      </c>
      <c r="O18" s="66" t="s">
        <v>356</v>
      </c>
      <c r="P18" s="66" t="s">
        <v>357</v>
      </c>
    </row>
    <row r="19" spans="1:16" ht="15">
      <c r="A19" s="96"/>
      <c r="B19" s="287"/>
      <c r="C19" s="28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25" customFormat="1" ht="12.75">
      <c r="A20" s="351">
        <v>1</v>
      </c>
      <c r="B20" s="96"/>
      <c r="C20" s="374" t="s">
        <v>117</v>
      </c>
      <c r="D20" s="310" t="s">
        <v>360</v>
      </c>
      <c r="E20" s="342">
        <v>130</v>
      </c>
      <c r="F20" s="310"/>
      <c r="G20" s="365"/>
      <c r="H20" s="366"/>
      <c r="I20" s="310"/>
      <c r="J20" s="367"/>
      <c r="K20" s="365"/>
      <c r="L20" s="365"/>
      <c r="M20" s="365"/>
      <c r="N20" s="365"/>
      <c r="O20" s="365"/>
      <c r="P20" s="365"/>
    </row>
    <row r="21" spans="1:16" s="25" customFormat="1" ht="12.75">
      <c r="A21" s="351">
        <v>2</v>
      </c>
      <c r="B21" s="176"/>
      <c r="C21" s="359" t="s">
        <v>118</v>
      </c>
      <c r="D21" s="310" t="s">
        <v>360</v>
      </c>
      <c r="E21" s="342">
        <v>12</v>
      </c>
      <c r="F21" s="310"/>
      <c r="G21" s="365"/>
      <c r="H21" s="366"/>
      <c r="I21" s="310"/>
      <c r="J21" s="367"/>
      <c r="K21" s="365"/>
      <c r="L21" s="365"/>
      <c r="M21" s="365"/>
      <c r="N21" s="365"/>
      <c r="O21" s="365"/>
      <c r="P21" s="365"/>
    </row>
    <row r="22" spans="1:27" s="25" customFormat="1" ht="12.75">
      <c r="A22" s="351">
        <v>3</v>
      </c>
      <c r="B22" s="176"/>
      <c r="C22" s="341" t="s">
        <v>119</v>
      </c>
      <c r="D22" s="310" t="s">
        <v>39</v>
      </c>
      <c r="E22" s="342">
        <v>15</v>
      </c>
      <c r="F22" s="310"/>
      <c r="G22" s="365"/>
      <c r="H22" s="366"/>
      <c r="I22" s="310"/>
      <c r="J22" s="367"/>
      <c r="K22" s="365"/>
      <c r="L22" s="365"/>
      <c r="M22" s="365"/>
      <c r="N22" s="365"/>
      <c r="O22" s="365"/>
      <c r="P22" s="365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</row>
    <row r="23" spans="1:27" s="25" customFormat="1" ht="12.75">
      <c r="A23" s="351">
        <v>4</v>
      </c>
      <c r="B23" s="176"/>
      <c r="C23" s="341" t="s">
        <v>120</v>
      </c>
      <c r="D23" s="310" t="s">
        <v>39</v>
      </c>
      <c r="E23" s="342">
        <v>4</v>
      </c>
      <c r="F23" s="310"/>
      <c r="G23" s="365"/>
      <c r="H23" s="366"/>
      <c r="I23" s="310"/>
      <c r="J23" s="367"/>
      <c r="K23" s="365"/>
      <c r="L23" s="365"/>
      <c r="M23" s="365"/>
      <c r="N23" s="365"/>
      <c r="O23" s="365"/>
      <c r="P23" s="365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</row>
    <row r="24" spans="1:27" s="25" customFormat="1" ht="12.75">
      <c r="A24" s="351">
        <v>5</v>
      </c>
      <c r="B24" s="176"/>
      <c r="C24" s="341" t="s">
        <v>121</v>
      </c>
      <c r="D24" s="310" t="s">
        <v>39</v>
      </c>
      <c r="E24" s="342">
        <v>180</v>
      </c>
      <c r="F24" s="310"/>
      <c r="G24" s="365"/>
      <c r="H24" s="366"/>
      <c r="I24" s="310"/>
      <c r="J24" s="367"/>
      <c r="K24" s="365"/>
      <c r="L24" s="365"/>
      <c r="M24" s="365"/>
      <c r="N24" s="365"/>
      <c r="O24" s="365"/>
      <c r="P24" s="365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</row>
    <row r="25" spans="1:27" s="25" customFormat="1" ht="12.75">
      <c r="A25" s="351">
        <v>6</v>
      </c>
      <c r="B25" s="176"/>
      <c r="C25" s="341" t="s">
        <v>122</v>
      </c>
      <c r="D25" s="310" t="s">
        <v>39</v>
      </c>
      <c r="E25" s="342">
        <v>10</v>
      </c>
      <c r="F25" s="310"/>
      <c r="G25" s="365"/>
      <c r="H25" s="366"/>
      <c r="I25" s="310"/>
      <c r="J25" s="367"/>
      <c r="K25" s="365"/>
      <c r="L25" s="365"/>
      <c r="M25" s="365"/>
      <c r="N25" s="365"/>
      <c r="O25" s="365"/>
      <c r="P25" s="365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s="25" customFormat="1" ht="12.75">
      <c r="A26" s="351">
        <v>7</v>
      </c>
      <c r="B26" s="176"/>
      <c r="C26" s="341" t="s">
        <v>123</v>
      </c>
      <c r="D26" s="310" t="s">
        <v>39</v>
      </c>
      <c r="E26" s="342">
        <v>40</v>
      </c>
      <c r="F26" s="310"/>
      <c r="G26" s="365"/>
      <c r="H26" s="366"/>
      <c r="I26" s="310"/>
      <c r="J26" s="367"/>
      <c r="K26" s="365"/>
      <c r="L26" s="365"/>
      <c r="M26" s="365"/>
      <c r="N26" s="365"/>
      <c r="O26" s="365"/>
      <c r="P26" s="365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</row>
    <row r="27" spans="1:27" s="25" customFormat="1" ht="12.75">
      <c r="A27" s="351">
        <v>8</v>
      </c>
      <c r="B27" s="176"/>
      <c r="C27" s="341" t="s">
        <v>124</v>
      </c>
      <c r="D27" s="310" t="s">
        <v>39</v>
      </c>
      <c r="E27" s="342">
        <v>6</v>
      </c>
      <c r="F27" s="310"/>
      <c r="G27" s="365"/>
      <c r="H27" s="366"/>
      <c r="I27" s="310"/>
      <c r="J27" s="367"/>
      <c r="K27" s="365"/>
      <c r="L27" s="365"/>
      <c r="M27" s="365"/>
      <c r="N27" s="365"/>
      <c r="O27" s="365"/>
      <c r="P27" s="365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1:27" s="25" customFormat="1" ht="12.75">
      <c r="A28" s="351">
        <v>9</v>
      </c>
      <c r="B28" s="176"/>
      <c r="C28" s="341" t="s">
        <v>125</v>
      </c>
      <c r="D28" s="310" t="s">
        <v>126</v>
      </c>
      <c r="E28" s="342">
        <v>6</v>
      </c>
      <c r="F28" s="310"/>
      <c r="G28" s="365"/>
      <c r="H28" s="366"/>
      <c r="I28" s="310"/>
      <c r="J28" s="367"/>
      <c r="K28" s="365"/>
      <c r="L28" s="365"/>
      <c r="M28" s="365"/>
      <c r="N28" s="365"/>
      <c r="O28" s="365"/>
      <c r="P28" s="365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</row>
    <row r="29" spans="1:27" s="25" customFormat="1" ht="12.75">
      <c r="A29" s="351">
        <v>10</v>
      </c>
      <c r="B29" s="176"/>
      <c r="C29" s="341" t="s">
        <v>127</v>
      </c>
      <c r="D29" s="310" t="s">
        <v>360</v>
      </c>
      <c r="E29" s="342">
        <v>20</v>
      </c>
      <c r="F29" s="310"/>
      <c r="G29" s="365"/>
      <c r="H29" s="366"/>
      <c r="I29" s="310"/>
      <c r="J29" s="367"/>
      <c r="K29" s="365"/>
      <c r="L29" s="365"/>
      <c r="M29" s="365"/>
      <c r="N29" s="365"/>
      <c r="O29" s="365"/>
      <c r="P29" s="365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</row>
    <row r="30" spans="1:27" s="25" customFormat="1" ht="12.75">
      <c r="A30" s="351">
        <v>11</v>
      </c>
      <c r="B30" s="176"/>
      <c r="C30" s="341" t="s">
        <v>128</v>
      </c>
      <c r="D30" s="310" t="s">
        <v>39</v>
      </c>
      <c r="E30" s="342">
        <v>8</v>
      </c>
      <c r="F30" s="310"/>
      <c r="G30" s="365"/>
      <c r="H30" s="366"/>
      <c r="I30" s="310"/>
      <c r="J30" s="367"/>
      <c r="K30" s="365"/>
      <c r="L30" s="365"/>
      <c r="M30" s="365"/>
      <c r="N30" s="365"/>
      <c r="O30" s="365"/>
      <c r="P30" s="365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</row>
    <row r="31" spans="1:27" s="25" customFormat="1" ht="12.75">
      <c r="A31" s="351">
        <v>12</v>
      </c>
      <c r="B31" s="176"/>
      <c r="C31" s="341" t="s">
        <v>129</v>
      </c>
      <c r="D31" s="310" t="s">
        <v>39</v>
      </c>
      <c r="E31" s="342">
        <v>8</v>
      </c>
      <c r="F31" s="310"/>
      <c r="G31" s="365"/>
      <c r="H31" s="366"/>
      <c r="I31" s="310"/>
      <c r="J31" s="367"/>
      <c r="K31" s="365"/>
      <c r="L31" s="365"/>
      <c r="M31" s="365"/>
      <c r="N31" s="365"/>
      <c r="O31" s="365"/>
      <c r="P31" s="365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1:27" s="25" customFormat="1" ht="12.75">
      <c r="A32" s="351">
        <v>13</v>
      </c>
      <c r="B32" s="176"/>
      <c r="C32" s="341" t="s">
        <v>130</v>
      </c>
      <c r="D32" s="310" t="s">
        <v>39</v>
      </c>
      <c r="E32" s="342">
        <v>8</v>
      </c>
      <c r="F32" s="310"/>
      <c r="G32" s="365"/>
      <c r="H32" s="366"/>
      <c r="I32" s="310"/>
      <c r="J32" s="367"/>
      <c r="K32" s="365"/>
      <c r="L32" s="365"/>
      <c r="M32" s="365"/>
      <c r="N32" s="365"/>
      <c r="O32" s="365"/>
      <c r="P32" s="365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</row>
    <row r="33" spans="1:27" s="25" customFormat="1" ht="12.75">
      <c r="A33" s="351">
        <v>14</v>
      </c>
      <c r="B33" s="176"/>
      <c r="C33" s="309" t="s">
        <v>131</v>
      </c>
      <c r="D33" s="308" t="s">
        <v>453</v>
      </c>
      <c r="E33" s="342">
        <v>4</v>
      </c>
      <c r="F33" s="310"/>
      <c r="G33" s="365"/>
      <c r="H33" s="366"/>
      <c r="I33" s="310"/>
      <c r="J33" s="367"/>
      <c r="K33" s="365"/>
      <c r="L33" s="365"/>
      <c r="M33" s="365"/>
      <c r="N33" s="365"/>
      <c r="O33" s="365"/>
      <c r="P33" s="365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</row>
    <row r="34" spans="1:16" s="25" customFormat="1" ht="15" customHeight="1">
      <c r="A34" s="351">
        <v>15</v>
      </c>
      <c r="B34" s="176"/>
      <c r="C34" s="341" t="s">
        <v>132</v>
      </c>
      <c r="D34" s="310" t="s">
        <v>453</v>
      </c>
      <c r="E34" s="342">
        <v>1</v>
      </c>
      <c r="F34" s="310"/>
      <c r="G34" s="365"/>
      <c r="H34" s="366"/>
      <c r="I34" s="310"/>
      <c r="J34" s="367"/>
      <c r="K34" s="365"/>
      <c r="L34" s="365"/>
      <c r="M34" s="365"/>
      <c r="N34" s="365"/>
      <c r="O34" s="365"/>
      <c r="P34" s="365"/>
    </row>
    <row r="35" spans="1:16" s="25" customFormat="1" ht="12.75">
      <c r="A35" s="351">
        <v>16</v>
      </c>
      <c r="B35" s="176"/>
      <c r="C35" s="309" t="s">
        <v>133</v>
      </c>
      <c r="D35" s="308" t="s">
        <v>361</v>
      </c>
      <c r="E35" s="342">
        <v>10</v>
      </c>
      <c r="F35" s="310"/>
      <c r="G35" s="365"/>
      <c r="H35" s="366"/>
      <c r="I35" s="365"/>
      <c r="J35" s="367"/>
      <c r="K35" s="365"/>
      <c r="L35" s="365"/>
      <c r="M35" s="365"/>
      <c r="N35" s="365"/>
      <c r="O35" s="365"/>
      <c r="P35" s="365"/>
    </row>
    <row r="36" spans="1:16" s="25" customFormat="1" ht="12.75">
      <c r="A36" s="351">
        <v>17</v>
      </c>
      <c r="B36" s="176"/>
      <c r="C36" s="309" t="s">
        <v>134</v>
      </c>
      <c r="D36" s="308" t="s">
        <v>359</v>
      </c>
      <c r="E36" s="342">
        <v>1</v>
      </c>
      <c r="F36" s="310"/>
      <c r="G36" s="365"/>
      <c r="H36" s="366"/>
      <c r="I36" s="365"/>
      <c r="J36" s="367"/>
      <c r="K36" s="365"/>
      <c r="L36" s="365"/>
      <c r="M36" s="365"/>
      <c r="N36" s="365"/>
      <c r="O36" s="365"/>
      <c r="P36" s="365"/>
    </row>
    <row r="37" spans="1:16" s="25" customFormat="1" ht="12.75">
      <c r="A37" s="176">
        <v>18</v>
      </c>
      <c r="B37" s="176"/>
      <c r="C37" s="332" t="s">
        <v>135</v>
      </c>
      <c r="D37" s="149" t="s">
        <v>104</v>
      </c>
      <c r="E37" s="371">
        <v>3</v>
      </c>
      <c r="F37" s="177"/>
      <c r="G37" s="372"/>
      <c r="H37" s="177"/>
      <c r="I37" s="373"/>
      <c r="J37" s="177"/>
      <c r="K37" s="177"/>
      <c r="L37" s="177"/>
      <c r="M37" s="177"/>
      <c r="N37" s="177"/>
      <c r="O37" s="365"/>
      <c r="P37" s="365"/>
    </row>
    <row r="38" spans="1:16" s="25" customFormat="1" ht="12.75">
      <c r="A38" s="324">
        <v>19</v>
      </c>
      <c r="B38" s="96"/>
      <c r="C38" s="327" t="s">
        <v>136</v>
      </c>
      <c r="D38" s="287" t="s">
        <v>104</v>
      </c>
      <c r="E38" s="96">
        <v>8</v>
      </c>
      <c r="F38" s="305"/>
      <c r="G38" s="305"/>
      <c r="H38" s="305"/>
      <c r="I38" s="305"/>
      <c r="J38" s="305"/>
      <c r="K38" s="305"/>
      <c r="L38" s="305"/>
      <c r="M38" s="305"/>
      <c r="N38" s="305"/>
      <c r="O38" s="365"/>
      <c r="P38" s="365"/>
    </row>
    <row r="39" spans="1:16" s="25" customFormat="1" ht="12.75">
      <c r="A39" s="96"/>
      <c r="B39" s="96"/>
      <c r="C39" s="304" t="s">
        <v>369</v>
      </c>
      <c r="D39" s="96"/>
      <c r="E39" s="96"/>
      <c r="F39" s="305"/>
      <c r="G39" s="305"/>
      <c r="H39" s="305"/>
      <c r="I39" s="305"/>
      <c r="J39" s="305"/>
      <c r="K39" s="305"/>
      <c r="L39" s="305"/>
      <c r="M39" s="305"/>
      <c r="N39" s="305"/>
      <c r="O39" s="375"/>
      <c r="P39" s="305"/>
    </row>
    <row r="40" spans="1:16" s="25" customFormat="1" ht="12.75">
      <c r="A40" s="96"/>
      <c r="B40" s="96"/>
      <c r="C40" s="317" t="s">
        <v>602</v>
      </c>
      <c r="D40" s="96"/>
      <c r="E40" s="96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</row>
    <row r="41" spans="1:16" s="25" customFormat="1" ht="12.75">
      <c r="A41" s="96"/>
      <c r="B41" s="96"/>
      <c r="C41" s="404" t="s">
        <v>601</v>
      </c>
      <c r="D41" s="96"/>
      <c r="E41" s="96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7"/>
    </row>
    <row r="42" spans="1:16" ht="14.25">
      <c r="A42" s="76"/>
      <c r="B42" s="76"/>
      <c r="C42" s="77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78"/>
    </row>
    <row r="43" spans="1:16" ht="12.75">
      <c r="A43" s="52"/>
      <c r="B43" s="52"/>
      <c r="C43" s="82"/>
      <c r="D43" s="52"/>
      <c r="E43" s="52"/>
      <c r="F43" s="52"/>
      <c r="G43" s="115"/>
      <c r="H43" s="52"/>
      <c r="I43" s="52"/>
      <c r="J43" s="52"/>
      <c r="K43" s="52"/>
      <c r="L43" s="52"/>
      <c r="M43" s="52"/>
      <c r="N43" s="52"/>
      <c r="O43" s="52"/>
      <c r="P43" s="52"/>
    </row>
    <row r="44" spans="1:16" ht="12.75">
      <c r="A44" s="52"/>
      <c r="B44" s="52"/>
      <c r="C44" s="8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1:16" ht="12.75">
      <c r="A45" s="59"/>
      <c r="B45" s="59"/>
      <c r="C45" s="101"/>
      <c r="D45" s="5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</row>
    <row r="46" spans="1:16" ht="12.75">
      <c r="A46" s="79"/>
      <c r="B46" s="5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</row>
  </sheetData>
  <sheetProtection/>
  <mergeCells count="22">
    <mergeCell ref="O10:O17"/>
    <mergeCell ref="I10:I17"/>
    <mergeCell ref="P10:P17"/>
    <mergeCell ref="L9:P9"/>
    <mergeCell ref="M10:M17"/>
    <mergeCell ref="C9:C17"/>
    <mergeCell ref="B9:B17"/>
    <mergeCell ref="N10:N17"/>
    <mergeCell ref="F10:F17"/>
    <mergeCell ref="E9:E17"/>
    <mergeCell ref="D9:D17"/>
    <mergeCell ref="H10:H17"/>
    <mergeCell ref="A9:A17"/>
    <mergeCell ref="K10:K17"/>
    <mergeCell ref="F9:K9"/>
    <mergeCell ref="G10:G17"/>
    <mergeCell ref="J10:J17"/>
    <mergeCell ref="A1:L1"/>
    <mergeCell ref="D5:P5"/>
    <mergeCell ref="D6:P6"/>
    <mergeCell ref="D7:L7"/>
    <mergeCell ref="L10:L1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57421875" style="50" customWidth="1"/>
    <col min="2" max="2" width="7.140625" style="50" customWidth="1"/>
    <col min="3" max="3" width="37.00390625" style="50" customWidth="1"/>
    <col min="4" max="4" width="7.00390625" style="50" customWidth="1"/>
    <col min="5" max="5" width="5.8515625" style="50" customWidth="1"/>
    <col min="6" max="6" width="6.421875" style="50" customWidth="1"/>
    <col min="7" max="7" width="6.8515625" style="50" customWidth="1"/>
    <col min="8" max="8" width="6.421875" style="50" customWidth="1"/>
    <col min="9" max="9" width="7.57421875" style="50" customWidth="1"/>
    <col min="10" max="10" width="6.421875" style="50" customWidth="1"/>
    <col min="11" max="11" width="9.140625" style="51" customWidth="1"/>
    <col min="12" max="13" width="7.57421875" style="50" customWidth="1"/>
    <col min="14" max="14" width="7.28125" style="50" customWidth="1"/>
    <col min="15" max="15" width="5.421875" style="50" customWidth="1"/>
    <col min="16" max="16" width="9.140625" style="51" customWidth="1"/>
  </cols>
  <sheetData>
    <row r="1" spans="1:12" ht="18">
      <c r="A1" s="467" t="s">
        <v>48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137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92" t="s">
        <v>327</v>
      </c>
      <c r="B9" s="476" t="s">
        <v>333</v>
      </c>
      <c r="C9" s="476" t="s">
        <v>334</v>
      </c>
      <c r="D9" s="487" t="s">
        <v>328</v>
      </c>
      <c r="E9" s="488" t="s">
        <v>329</v>
      </c>
      <c r="F9" s="489" t="s">
        <v>330</v>
      </c>
      <c r="G9" s="489"/>
      <c r="H9" s="489"/>
      <c r="I9" s="489"/>
      <c r="J9" s="489"/>
      <c r="K9" s="489"/>
      <c r="L9" s="490" t="s">
        <v>331</v>
      </c>
      <c r="M9" s="490"/>
      <c r="N9" s="490"/>
      <c r="O9" s="490"/>
      <c r="P9" s="491"/>
    </row>
    <row r="10" spans="1:16" ht="12.75">
      <c r="A10" s="493"/>
      <c r="B10" s="477"/>
      <c r="C10" s="477"/>
      <c r="D10" s="479"/>
      <c r="E10" s="481"/>
      <c r="F10" s="500" t="s">
        <v>442</v>
      </c>
      <c r="G10" s="498" t="s">
        <v>443</v>
      </c>
      <c r="H10" s="479" t="s">
        <v>444</v>
      </c>
      <c r="I10" s="481" t="s">
        <v>445</v>
      </c>
      <c r="J10" s="479" t="s">
        <v>446</v>
      </c>
      <c r="K10" s="483" t="s">
        <v>447</v>
      </c>
      <c r="L10" s="485" t="s">
        <v>448</v>
      </c>
      <c r="M10" s="481" t="s">
        <v>444</v>
      </c>
      <c r="N10" s="479" t="s">
        <v>445</v>
      </c>
      <c r="O10" s="481" t="s">
        <v>446</v>
      </c>
      <c r="P10" s="495" t="s">
        <v>449</v>
      </c>
    </row>
    <row r="11" spans="1:16" ht="12.75">
      <c r="A11" s="493"/>
      <c r="B11" s="477"/>
      <c r="C11" s="477"/>
      <c r="D11" s="479"/>
      <c r="E11" s="481"/>
      <c r="F11" s="500"/>
      <c r="G11" s="498"/>
      <c r="H11" s="479"/>
      <c r="I11" s="481"/>
      <c r="J11" s="479"/>
      <c r="K11" s="483"/>
      <c r="L11" s="485"/>
      <c r="M11" s="481"/>
      <c r="N11" s="479"/>
      <c r="O11" s="481"/>
      <c r="P11" s="495"/>
    </row>
    <row r="12" spans="1:16" ht="12.75">
      <c r="A12" s="493"/>
      <c r="B12" s="477"/>
      <c r="C12" s="477"/>
      <c r="D12" s="479"/>
      <c r="E12" s="481"/>
      <c r="F12" s="500"/>
      <c r="G12" s="498"/>
      <c r="H12" s="479"/>
      <c r="I12" s="481"/>
      <c r="J12" s="479"/>
      <c r="K12" s="483"/>
      <c r="L12" s="485"/>
      <c r="M12" s="481"/>
      <c r="N12" s="479"/>
      <c r="O12" s="481"/>
      <c r="P12" s="495"/>
    </row>
    <row r="13" spans="1:16" ht="12.75">
      <c r="A13" s="493"/>
      <c r="B13" s="477"/>
      <c r="C13" s="477"/>
      <c r="D13" s="479"/>
      <c r="E13" s="481"/>
      <c r="F13" s="500"/>
      <c r="G13" s="498"/>
      <c r="H13" s="479"/>
      <c r="I13" s="481"/>
      <c r="J13" s="479"/>
      <c r="K13" s="483"/>
      <c r="L13" s="485"/>
      <c r="M13" s="481"/>
      <c r="N13" s="479"/>
      <c r="O13" s="481"/>
      <c r="P13" s="495"/>
    </row>
    <row r="14" spans="1:16" ht="12.75">
      <c r="A14" s="493"/>
      <c r="B14" s="477"/>
      <c r="C14" s="477"/>
      <c r="D14" s="479"/>
      <c r="E14" s="481"/>
      <c r="F14" s="500"/>
      <c r="G14" s="498"/>
      <c r="H14" s="479"/>
      <c r="I14" s="481"/>
      <c r="J14" s="479"/>
      <c r="K14" s="483"/>
      <c r="L14" s="485"/>
      <c r="M14" s="481"/>
      <c r="N14" s="479"/>
      <c r="O14" s="481"/>
      <c r="P14" s="495"/>
    </row>
    <row r="15" spans="1:16" ht="12.75">
      <c r="A15" s="493"/>
      <c r="B15" s="477"/>
      <c r="C15" s="477"/>
      <c r="D15" s="479"/>
      <c r="E15" s="481"/>
      <c r="F15" s="500"/>
      <c r="G15" s="498"/>
      <c r="H15" s="479"/>
      <c r="I15" s="481"/>
      <c r="J15" s="479"/>
      <c r="K15" s="483"/>
      <c r="L15" s="485"/>
      <c r="M15" s="481"/>
      <c r="N15" s="479"/>
      <c r="O15" s="481"/>
      <c r="P15" s="495"/>
    </row>
    <row r="16" spans="1:16" ht="12.75">
      <c r="A16" s="493"/>
      <c r="B16" s="477"/>
      <c r="C16" s="477"/>
      <c r="D16" s="479"/>
      <c r="E16" s="481"/>
      <c r="F16" s="500"/>
      <c r="G16" s="498"/>
      <c r="H16" s="479"/>
      <c r="I16" s="481"/>
      <c r="J16" s="479"/>
      <c r="K16" s="483"/>
      <c r="L16" s="485"/>
      <c r="M16" s="481"/>
      <c r="N16" s="479"/>
      <c r="O16" s="481"/>
      <c r="P16" s="496"/>
    </row>
    <row r="17" spans="1:16" ht="12.75">
      <c r="A17" s="494"/>
      <c r="B17" s="478"/>
      <c r="C17" s="478"/>
      <c r="D17" s="480"/>
      <c r="E17" s="482"/>
      <c r="F17" s="501"/>
      <c r="G17" s="499"/>
      <c r="H17" s="480"/>
      <c r="I17" s="482"/>
      <c r="J17" s="480"/>
      <c r="K17" s="484"/>
      <c r="L17" s="486"/>
      <c r="M17" s="482"/>
      <c r="N17" s="480"/>
      <c r="O17" s="482"/>
      <c r="P17" s="497"/>
    </row>
    <row r="18" spans="1:16" ht="12.75">
      <c r="A18" s="60" t="s">
        <v>342</v>
      </c>
      <c r="B18" s="59" t="s">
        <v>343</v>
      </c>
      <c r="C18" s="70" t="s">
        <v>344</v>
      </c>
      <c r="D18" s="86" t="s">
        <v>345</v>
      </c>
      <c r="E18" s="376" t="s">
        <v>346</v>
      </c>
      <c r="F18" s="58" t="s">
        <v>347</v>
      </c>
      <c r="G18" s="377" t="s">
        <v>348</v>
      </c>
      <c r="H18" s="131" t="s">
        <v>349</v>
      </c>
      <c r="I18" s="378" t="s">
        <v>350</v>
      </c>
      <c r="J18" s="131" t="s">
        <v>351</v>
      </c>
      <c r="K18" s="379" t="s">
        <v>352</v>
      </c>
      <c r="L18" s="380" t="s">
        <v>353</v>
      </c>
      <c r="M18" s="378" t="s">
        <v>354</v>
      </c>
      <c r="N18" s="131" t="s">
        <v>355</v>
      </c>
      <c r="O18" s="378" t="s">
        <v>356</v>
      </c>
      <c r="P18" s="378" t="s">
        <v>357</v>
      </c>
    </row>
    <row r="19" spans="1:16" ht="15">
      <c r="A19" s="96"/>
      <c r="B19" s="287"/>
      <c r="C19" s="288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5">
      <c r="A20" s="96"/>
      <c r="B20" s="287"/>
      <c r="C20" s="288" t="s">
        <v>141</v>
      </c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</row>
    <row r="21" spans="1:16" ht="25.5">
      <c r="A21" s="96">
        <v>1</v>
      </c>
      <c r="B21" s="287"/>
      <c r="C21" s="346" t="s">
        <v>138</v>
      </c>
      <c r="D21" s="310" t="s">
        <v>453</v>
      </c>
      <c r="E21" s="342">
        <v>1</v>
      </c>
      <c r="F21" s="310"/>
      <c r="G21" s="305"/>
      <c r="H21" s="305"/>
      <c r="I21" s="310"/>
      <c r="J21" s="305"/>
      <c r="K21" s="305"/>
      <c r="L21" s="305"/>
      <c r="M21" s="305"/>
      <c r="N21" s="305"/>
      <c r="O21" s="305"/>
      <c r="P21" s="305"/>
    </row>
    <row r="22" spans="1:16" ht="12.75">
      <c r="A22" s="96">
        <v>2</v>
      </c>
      <c r="B22" s="287"/>
      <c r="C22" s="341" t="s">
        <v>139</v>
      </c>
      <c r="D22" s="310" t="s">
        <v>453</v>
      </c>
      <c r="E22" s="342">
        <v>1</v>
      </c>
      <c r="F22" s="310"/>
      <c r="G22" s="305"/>
      <c r="H22" s="305"/>
      <c r="I22" s="310"/>
      <c r="J22" s="305"/>
      <c r="K22" s="305"/>
      <c r="L22" s="305"/>
      <c r="M22" s="305"/>
      <c r="N22" s="305"/>
      <c r="O22" s="305"/>
      <c r="P22" s="305"/>
    </row>
    <row r="23" spans="1:16" ht="25.5">
      <c r="A23" s="96">
        <v>3</v>
      </c>
      <c r="B23" s="287"/>
      <c r="C23" s="346" t="s">
        <v>140</v>
      </c>
      <c r="D23" s="310" t="s">
        <v>453</v>
      </c>
      <c r="E23" s="342">
        <v>3</v>
      </c>
      <c r="F23" s="310"/>
      <c r="G23" s="305"/>
      <c r="H23" s="305"/>
      <c r="I23" s="310"/>
      <c r="J23" s="305"/>
      <c r="K23" s="305"/>
      <c r="L23" s="305"/>
      <c r="M23" s="305"/>
      <c r="N23" s="305"/>
      <c r="O23" s="305"/>
      <c r="P23" s="305"/>
    </row>
    <row r="24" spans="1:16" ht="15">
      <c r="A24" s="381"/>
      <c r="B24" s="382"/>
      <c r="C24" s="384" t="s">
        <v>142</v>
      </c>
      <c r="D24" s="355"/>
      <c r="E24" s="355"/>
      <c r="F24" s="357"/>
      <c r="G24" s="305"/>
      <c r="H24" s="305"/>
      <c r="I24" s="383"/>
      <c r="J24" s="305"/>
      <c r="K24" s="305"/>
      <c r="L24" s="305"/>
      <c r="M24" s="305"/>
      <c r="N24" s="305"/>
      <c r="O24" s="305"/>
      <c r="P24" s="305"/>
    </row>
    <row r="25" spans="1:16" ht="26.25">
      <c r="A25" s="381">
        <v>4</v>
      </c>
      <c r="B25" s="382"/>
      <c r="C25" s="346" t="s">
        <v>143</v>
      </c>
      <c r="D25" s="310" t="s">
        <v>453</v>
      </c>
      <c r="E25" s="342">
        <v>1</v>
      </c>
      <c r="F25" s="310"/>
      <c r="G25" s="305"/>
      <c r="H25" s="305"/>
      <c r="I25" s="310"/>
      <c r="J25" s="305"/>
      <c r="K25" s="305"/>
      <c r="L25" s="305"/>
      <c r="M25" s="305"/>
      <c r="N25" s="305"/>
      <c r="O25" s="305"/>
      <c r="P25" s="305"/>
    </row>
    <row r="26" spans="1:16" ht="15">
      <c r="A26" s="381">
        <v>5</v>
      </c>
      <c r="B26" s="382"/>
      <c r="C26" s="341" t="s">
        <v>144</v>
      </c>
      <c r="D26" s="310" t="s">
        <v>453</v>
      </c>
      <c r="E26" s="342">
        <v>8</v>
      </c>
      <c r="F26" s="310"/>
      <c r="G26" s="305"/>
      <c r="H26" s="305"/>
      <c r="I26" s="310"/>
      <c r="J26" s="305"/>
      <c r="K26" s="305"/>
      <c r="L26" s="305"/>
      <c r="M26" s="305"/>
      <c r="N26" s="305"/>
      <c r="O26" s="305"/>
      <c r="P26" s="305"/>
    </row>
    <row r="27" spans="1:16" ht="26.25">
      <c r="A27" s="381">
        <v>6</v>
      </c>
      <c r="B27" s="382"/>
      <c r="C27" s="346" t="s">
        <v>145</v>
      </c>
      <c r="D27" s="310" t="s">
        <v>453</v>
      </c>
      <c r="E27" s="342">
        <v>1</v>
      </c>
      <c r="F27" s="310"/>
      <c r="G27" s="305"/>
      <c r="H27" s="305"/>
      <c r="I27" s="310"/>
      <c r="J27" s="305"/>
      <c r="K27" s="305"/>
      <c r="L27" s="305"/>
      <c r="M27" s="305"/>
      <c r="N27" s="305"/>
      <c r="O27" s="305"/>
      <c r="P27" s="305"/>
    </row>
    <row r="28" spans="1:16" ht="15">
      <c r="A28" s="381"/>
      <c r="B28" s="382"/>
      <c r="C28" s="384" t="s">
        <v>146</v>
      </c>
      <c r="D28" s="355"/>
      <c r="E28" s="355"/>
      <c r="F28" s="357"/>
      <c r="G28" s="305"/>
      <c r="H28" s="305"/>
      <c r="I28" s="383"/>
      <c r="J28" s="305"/>
      <c r="K28" s="305"/>
      <c r="L28" s="305"/>
      <c r="M28" s="305"/>
      <c r="N28" s="305"/>
      <c r="O28" s="305"/>
      <c r="P28" s="305"/>
    </row>
    <row r="29" spans="1:16" ht="15">
      <c r="A29" s="381">
        <v>7</v>
      </c>
      <c r="B29" s="382"/>
      <c r="C29" s="341" t="s">
        <v>147</v>
      </c>
      <c r="D29" s="310" t="s">
        <v>360</v>
      </c>
      <c r="E29" s="342">
        <v>200</v>
      </c>
      <c r="F29" s="310"/>
      <c r="G29" s="305"/>
      <c r="H29" s="305"/>
      <c r="I29" s="310"/>
      <c r="J29" s="305"/>
      <c r="K29" s="305"/>
      <c r="L29" s="305"/>
      <c r="M29" s="305"/>
      <c r="N29" s="305"/>
      <c r="O29" s="305"/>
      <c r="P29" s="305"/>
    </row>
    <row r="30" spans="1:16" ht="25.5">
      <c r="A30" s="147">
        <v>8</v>
      </c>
      <c r="B30" s="147"/>
      <c r="C30" s="346" t="s">
        <v>148</v>
      </c>
      <c r="D30" s="310" t="s">
        <v>360</v>
      </c>
      <c r="E30" s="342">
        <v>50</v>
      </c>
      <c r="F30" s="310"/>
      <c r="G30" s="305"/>
      <c r="H30" s="305"/>
      <c r="I30" s="310"/>
      <c r="J30" s="305"/>
      <c r="K30" s="305"/>
      <c r="L30" s="305"/>
      <c r="M30" s="305"/>
      <c r="N30" s="305"/>
      <c r="O30" s="305"/>
      <c r="P30" s="305"/>
    </row>
    <row r="31" spans="1:16" ht="12.75">
      <c r="A31" s="147">
        <v>9</v>
      </c>
      <c r="B31" s="147"/>
      <c r="C31" s="250" t="s">
        <v>416</v>
      </c>
      <c r="D31" s="147" t="s">
        <v>359</v>
      </c>
      <c r="E31" s="147">
        <v>1</v>
      </c>
      <c r="F31" s="289"/>
      <c r="G31" s="289"/>
      <c r="H31" s="289"/>
      <c r="I31" s="289"/>
      <c r="J31" s="310"/>
      <c r="K31" s="305"/>
      <c r="L31" s="310"/>
      <c r="M31" s="310"/>
      <c r="N31" s="305"/>
      <c r="O31" s="310"/>
      <c r="P31" s="305"/>
    </row>
    <row r="32" spans="1:16" ht="12.75">
      <c r="A32" s="324"/>
      <c r="B32" s="96"/>
      <c r="C32" s="285"/>
      <c r="D32" s="96"/>
      <c r="E32" s="96"/>
      <c r="F32" s="305"/>
      <c r="G32" s="305"/>
      <c r="H32" s="305"/>
      <c r="I32" s="305"/>
      <c r="J32" s="305"/>
      <c r="K32" s="319"/>
      <c r="L32" s="319"/>
      <c r="M32" s="319"/>
      <c r="N32" s="319"/>
      <c r="O32" s="319"/>
      <c r="P32" s="319"/>
    </row>
    <row r="33" spans="1:16" ht="12.75">
      <c r="A33" s="96"/>
      <c r="B33" s="96"/>
      <c r="C33" s="304" t="s">
        <v>369</v>
      </c>
      <c r="D33" s="96"/>
      <c r="E33" s="96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</row>
    <row r="34" spans="1:16" ht="12.75">
      <c r="A34" s="96"/>
      <c r="B34" s="96"/>
      <c r="C34" s="311" t="s">
        <v>602</v>
      </c>
      <c r="D34" s="96"/>
      <c r="E34" s="96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</row>
    <row r="35" spans="1:16" ht="12.75">
      <c r="A35" s="96"/>
      <c r="B35" s="96"/>
      <c r="C35" s="401" t="s">
        <v>601</v>
      </c>
      <c r="D35" s="96"/>
      <c r="E35" s="96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7"/>
    </row>
    <row r="36" spans="1:16" ht="14.25">
      <c r="A36" s="76"/>
      <c r="B36" s="76"/>
      <c r="C36" s="77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78"/>
    </row>
    <row r="37" spans="1:16" ht="12.75">
      <c r="A37" s="52"/>
      <c r="B37" s="52"/>
      <c r="C37" s="82"/>
      <c r="D37" s="52"/>
      <c r="E37" s="52"/>
      <c r="F37" s="52"/>
      <c r="G37" s="461"/>
      <c r="H37" s="461"/>
      <c r="I37" s="52"/>
      <c r="J37" s="52"/>
      <c r="K37" s="52"/>
      <c r="L37" s="52"/>
      <c r="M37" s="52"/>
      <c r="N37" s="52"/>
      <c r="O37" s="52"/>
      <c r="P37" s="52"/>
    </row>
    <row r="38" spans="1:16" ht="12.75">
      <c r="A38" s="52"/>
      <c r="B38" s="52"/>
      <c r="C38" s="8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2.75">
      <c r="A39" s="59"/>
      <c r="B39" s="59"/>
      <c r="C39" s="101"/>
      <c r="D39" s="5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2.75">
      <c r="A40" s="79"/>
      <c r="B40" s="5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</sheetData>
  <sheetProtection/>
  <mergeCells count="23">
    <mergeCell ref="F10:F17"/>
    <mergeCell ref="A9:A17"/>
    <mergeCell ref="K10:K17"/>
    <mergeCell ref="G37:H37"/>
    <mergeCell ref="H10:H17"/>
    <mergeCell ref="O10:O17"/>
    <mergeCell ref="B9:B17"/>
    <mergeCell ref="C9:C17"/>
    <mergeCell ref="M10:M17"/>
    <mergeCell ref="L9:P9"/>
    <mergeCell ref="P10:P17"/>
    <mergeCell ref="I10:I17"/>
    <mergeCell ref="E9:E17"/>
    <mergeCell ref="A1:L1"/>
    <mergeCell ref="D6:P6"/>
    <mergeCell ref="D7:L7"/>
    <mergeCell ref="D5:P5"/>
    <mergeCell ref="D9:D17"/>
    <mergeCell ref="N10:N17"/>
    <mergeCell ref="J10:J17"/>
    <mergeCell ref="G10:G17"/>
    <mergeCell ref="F9:K9"/>
    <mergeCell ref="L10:L17"/>
  </mergeCells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N29" sqref="N29"/>
    </sheetView>
  </sheetViews>
  <sheetFormatPr defaultColWidth="9.140625" defaultRowHeight="12.75"/>
  <cols>
    <col min="1" max="1" width="4.421875" style="1" customWidth="1"/>
    <col min="2" max="2" width="7.421875" style="1" customWidth="1"/>
    <col min="3" max="3" width="36.7109375" style="1" customWidth="1"/>
    <col min="4" max="4" width="10.57421875" style="1" customWidth="1"/>
    <col min="5" max="5" width="9.7109375" style="1" customWidth="1"/>
    <col min="6" max="6" width="9.57421875" style="1" customWidth="1"/>
    <col min="7" max="7" width="9.140625" style="2" customWidth="1"/>
    <col min="8" max="8" width="8.8515625" style="1" customWidth="1"/>
    <col min="9" max="16384" width="9.140625" style="2" customWidth="1"/>
  </cols>
  <sheetData>
    <row r="1" spans="4:8" ht="12.75">
      <c r="D1" s="432" t="s">
        <v>597</v>
      </c>
      <c r="E1" s="432"/>
      <c r="F1" s="432"/>
      <c r="G1" s="432"/>
      <c r="H1" s="432"/>
    </row>
    <row r="2" spans="4:8" ht="12.75">
      <c r="D2" s="432" t="s">
        <v>598</v>
      </c>
      <c r="E2" s="432"/>
      <c r="F2" s="432"/>
      <c r="G2" s="432"/>
      <c r="H2" s="432"/>
    </row>
    <row r="3" spans="4:8" ht="12.75">
      <c r="D3" s="432" t="s">
        <v>599</v>
      </c>
      <c r="E3" s="432"/>
      <c r="F3" s="432"/>
      <c r="G3" s="432"/>
      <c r="H3" s="432"/>
    </row>
    <row r="4" spans="4:8" ht="12.75">
      <c r="D4" s="432" t="s">
        <v>600</v>
      </c>
      <c r="E4" s="432"/>
      <c r="F4" s="432"/>
      <c r="G4" s="432"/>
      <c r="H4" s="432"/>
    </row>
    <row r="7" spans="1:8" ht="20.25">
      <c r="A7" s="434" t="s">
        <v>305</v>
      </c>
      <c r="B7" s="434"/>
      <c r="C7" s="434"/>
      <c r="D7" s="434"/>
      <c r="E7" s="434"/>
      <c r="F7" s="434"/>
      <c r="G7" s="434"/>
      <c r="H7" s="434"/>
    </row>
    <row r="9" spans="2:15" ht="15.75">
      <c r="B9" s="424" t="s">
        <v>153</v>
      </c>
      <c r="C9" s="424"/>
      <c r="D9" s="424"/>
      <c r="E9" s="424"/>
      <c r="F9" s="424"/>
      <c r="G9" s="424"/>
      <c r="H9" s="424"/>
      <c r="I9" s="425"/>
      <c r="J9" s="425"/>
      <c r="K9" s="425"/>
      <c r="L9" s="425"/>
      <c r="M9" s="425"/>
      <c r="N9" s="425"/>
      <c r="O9" s="3"/>
    </row>
    <row r="10" spans="1:14" ht="12.75" customHeight="1">
      <c r="A10" s="435" t="s">
        <v>308</v>
      </c>
      <c r="B10" s="435"/>
      <c r="C10" s="435"/>
      <c r="D10" s="435"/>
      <c r="E10" s="435"/>
      <c r="F10" s="435"/>
      <c r="G10" s="435"/>
      <c r="H10" s="435"/>
      <c r="I10" s="32"/>
      <c r="J10" s="32"/>
      <c r="K10" s="32"/>
      <c r="L10" s="32"/>
      <c r="M10" s="32"/>
      <c r="N10" s="32"/>
    </row>
    <row r="11" spans="1:14" ht="12.75">
      <c r="A11" s="102"/>
      <c r="I11" s="32"/>
      <c r="J11" s="32"/>
      <c r="K11" s="32"/>
      <c r="L11" s="32"/>
      <c r="M11" s="32"/>
      <c r="N11" s="32"/>
    </row>
    <row r="12" spans="1:14" ht="17.25" customHeight="1">
      <c r="A12" s="116" t="s">
        <v>266</v>
      </c>
      <c r="B12" s="117"/>
      <c r="C12" s="117"/>
      <c r="D12" s="117"/>
      <c r="E12" s="117"/>
      <c r="I12" s="32"/>
      <c r="J12" s="32"/>
      <c r="K12" s="32"/>
      <c r="L12" s="32"/>
      <c r="M12" s="32"/>
      <c r="N12" s="32"/>
    </row>
    <row r="13" spans="1:8" ht="12.75" customHeight="1">
      <c r="A13" s="433" t="s">
        <v>267</v>
      </c>
      <c r="B13" s="433"/>
      <c r="C13" s="433"/>
      <c r="D13" s="433"/>
      <c r="E13" s="433"/>
      <c r="F13" s="433"/>
      <c r="G13" s="433"/>
      <c r="H13" s="433"/>
    </row>
    <row r="14" spans="1:8" ht="15" customHeight="1">
      <c r="A14" s="433" t="s">
        <v>604</v>
      </c>
      <c r="B14" s="433"/>
      <c r="C14" s="433"/>
      <c r="D14" s="433"/>
      <c r="E14" s="433"/>
      <c r="F14" s="433"/>
      <c r="G14" s="433"/>
      <c r="H14" s="433"/>
    </row>
    <row r="15" spans="1:8" ht="12.75" customHeight="1">
      <c r="A15" s="433"/>
      <c r="B15" s="433"/>
      <c r="C15" s="433"/>
      <c r="D15" s="433"/>
      <c r="E15" s="433"/>
      <c r="F15" s="433"/>
      <c r="G15" s="433"/>
      <c r="H15" s="433"/>
    </row>
    <row r="16" spans="1:8" ht="15.75">
      <c r="A16" s="5"/>
      <c r="B16" s="5"/>
      <c r="C16" s="5"/>
      <c r="D16" s="5"/>
      <c r="E16" s="5"/>
      <c r="F16" s="5"/>
      <c r="G16" s="5"/>
      <c r="H16" s="5"/>
    </row>
    <row r="17" spans="1:8" ht="15">
      <c r="A17" s="426" t="s">
        <v>309</v>
      </c>
      <c r="B17" s="426"/>
      <c r="C17" s="426"/>
      <c r="D17" s="136"/>
      <c r="E17" s="6"/>
      <c r="F17" s="6"/>
      <c r="G17" s="6"/>
      <c r="H17" s="6"/>
    </row>
    <row r="18" spans="1:8" ht="15">
      <c r="A18" s="426" t="s">
        <v>310</v>
      </c>
      <c r="B18" s="426"/>
      <c r="C18" s="426"/>
      <c r="D18" s="136"/>
      <c r="E18" s="6"/>
      <c r="F18" s="6"/>
      <c r="G18" s="6"/>
      <c r="H18" s="6"/>
    </row>
    <row r="19" spans="1:8" ht="15">
      <c r="A19" s="7"/>
      <c r="B19" s="7"/>
      <c r="C19" s="7"/>
      <c r="D19" s="7"/>
      <c r="E19" s="7"/>
      <c r="F19" s="7"/>
      <c r="G19" s="7"/>
      <c r="H19" s="7"/>
    </row>
    <row r="20" spans="1:8" ht="12.75" customHeight="1">
      <c r="A20" s="427"/>
      <c r="B20" s="427"/>
      <c r="C20" s="427"/>
      <c r="D20" s="427"/>
      <c r="E20" s="427"/>
      <c r="F20" s="427"/>
      <c r="G20" s="427"/>
      <c r="H20" s="427"/>
    </row>
    <row r="21" spans="1:8" ht="12.75" customHeight="1">
      <c r="A21" s="428" t="s">
        <v>311</v>
      </c>
      <c r="B21" s="429" t="s">
        <v>312</v>
      </c>
      <c r="C21" s="429" t="s">
        <v>313</v>
      </c>
      <c r="D21" s="429" t="s">
        <v>314</v>
      </c>
      <c r="E21" s="430" t="s">
        <v>315</v>
      </c>
      <c r="F21" s="430"/>
      <c r="G21" s="430"/>
      <c r="H21" s="431" t="s">
        <v>316</v>
      </c>
    </row>
    <row r="22" spans="1:8" ht="45">
      <c r="A22" s="428"/>
      <c r="B22" s="429"/>
      <c r="C22" s="429"/>
      <c r="D22" s="429"/>
      <c r="E22" s="8" t="s">
        <v>317</v>
      </c>
      <c r="F22" s="8" t="s">
        <v>318</v>
      </c>
      <c r="G22" s="8" t="s">
        <v>319</v>
      </c>
      <c r="H22" s="431"/>
    </row>
    <row r="23" spans="1:8" ht="15">
      <c r="A23" s="385">
        <v>1</v>
      </c>
      <c r="B23" s="385">
        <v>2</v>
      </c>
      <c r="C23" s="385">
        <v>3</v>
      </c>
      <c r="D23" s="385">
        <v>4</v>
      </c>
      <c r="E23" s="385">
        <v>5</v>
      </c>
      <c r="F23" s="385">
        <v>6</v>
      </c>
      <c r="G23" s="385">
        <v>7</v>
      </c>
      <c r="H23" s="385">
        <v>8</v>
      </c>
    </row>
    <row r="24" spans="1:8" ht="14.25">
      <c r="A24" s="28">
        <v>1</v>
      </c>
      <c r="B24" s="29" t="s">
        <v>306</v>
      </c>
      <c r="C24" s="30" t="s">
        <v>408</v>
      </c>
      <c r="D24" s="132"/>
      <c r="E24" s="133"/>
      <c r="F24" s="133"/>
      <c r="G24" s="133"/>
      <c r="H24" s="133"/>
    </row>
    <row r="25" spans="1:8" ht="14.25">
      <c r="A25" s="28">
        <f>A24+1</f>
        <v>2</v>
      </c>
      <c r="B25" s="29" t="s">
        <v>29</v>
      </c>
      <c r="C25" s="30" t="s">
        <v>5</v>
      </c>
      <c r="D25" s="132"/>
      <c r="E25" s="133"/>
      <c r="F25" s="133"/>
      <c r="G25" s="133"/>
      <c r="H25" s="133"/>
    </row>
    <row r="26" spans="1:8" ht="14.25">
      <c r="A26" s="28">
        <f aca="true" t="shared" si="0" ref="A26:A33">A25+1</f>
        <v>3</v>
      </c>
      <c r="B26" s="29" t="s">
        <v>30</v>
      </c>
      <c r="C26" s="30" t="s">
        <v>214</v>
      </c>
      <c r="D26" s="132"/>
      <c r="E26" s="133"/>
      <c r="F26" s="133"/>
      <c r="G26" s="133"/>
      <c r="H26" s="133"/>
    </row>
    <row r="27" spans="1:8" ht="14.25">
      <c r="A27" s="28">
        <f t="shared" si="0"/>
        <v>4</v>
      </c>
      <c r="B27" s="29" t="s">
        <v>31</v>
      </c>
      <c r="C27" s="30" t="s">
        <v>26</v>
      </c>
      <c r="D27" s="132"/>
      <c r="E27" s="133"/>
      <c r="F27" s="133"/>
      <c r="G27" s="133"/>
      <c r="H27" s="133"/>
    </row>
    <row r="28" spans="1:8" ht="14.25">
      <c r="A28" s="28">
        <f t="shared" si="0"/>
        <v>5</v>
      </c>
      <c r="B28" s="29" t="s">
        <v>32</v>
      </c>
      <c r="C28" s="30" t="s">
        <v>441</v>
      </c>
      <c r="D28" s="132"/>
      <c r="E28" s="133"/>
      <c r="F28" s="133"/>
      <c r="G28" s="133"/>
      <c r="H28" s="133"/>
    </row>
    <row r="29" spans="1:8" ht="14.25">
      <c r="A29" s="28">
        <f t="shared" si="0"/>
        <v>6</v>
      </c>
      <c r="B29" s="29" t="s">
        <v>33</v>
      </c>
      <c r="C29" s="30" t="s">
        <v>468</v>
      </c>
      <c r="D29" s="132"/>
      <c r="E29" s="133"/>
      <c r="F29" s="133"/>
      <c r="G29" s="133"/>
      <c r="H29" s="133"/>
    </row>
    <row r="30" spans="1:8" ht="14.25">
      <c r="A30" s="28">
        <f t="shared" si="0"/>
        <v>7</v>
      </c>
      <c r="B30" s="29" t="s">
        <v>34</v>
      </c>
      <c r="C30" s="30" t="s">
        <v>28</v>
      </c>
      <c r="D30" s="132"/>
      <c r="E30" s="133"/>
      <c r="F30" s="133"/>
      <c r="G30" s="133"/>
      <c r="H30" s="133"/>
    </row>
    <row r="31" spans="1:8" ht="28.5">
      <c r="A31" s="122">
        <f t="shared" si="0"/>
        <v>8</v>
      </c>
      <c r="B31" s="29" t="s">
        <v>35</v>
      </c>
      <c r="C31" s="84" t="s">
        <v>27</v>
      </c>
      <c r="D31" s="132"/>
      <c r="E31" s="134"/>
      <c r="F31" s="134"/>
      <c r="G31" s="134"/>
      <c r="H31" s="134"/>
    </row>
    <row r="32" spans="1:8" ht="14.25">
      <c r="A32" s="122">
        <f t="shared" si="0"/>
        <v>9</v>
      </c>
      <c r="B32" s="29" t="s">
        <v>36</v>
      </c>
      <c r="C32" s="84" t="s">
        <v>116</v>
      </c>
      <c r="D32" s="132"/>
      <c r="E32" s="134"/>
      <c r="F32" s="134"/>
      <c r="G32" s="134"/>
      <c r="H32" s="134"/>
    </row>
    <row r="33" spans="1:8" ht="28.5">
      <c r="A33" s="122">
        <f t="shared" si="0"/>
        <v>10</v>
      </c>
      <c r="B33" s="29" t="s">
        <v>37</v>
      </c>
      <c r="C33" s="84" t="s">
        <v>137</v>
      </c>
      <c r="D33" s="132"/>
      <c r="E33" s="134"/>
      <c r="F33" s="134"/>
      <c r="G33" s="134"/>
      <c r="H33" s="134"/>
    </row>
    <row r="34" spans="1:8" ht="12.75">
      <c r="A34" s="421" t="s">
        <v>320</v>
      </c>
      <c r="B34" s="421"/>
      <c r="C34" s="421"/>
      <c r="D34" s="386"/>
      <c r="E34" s="386"/>
      <c r="F34" s="386"/>
      <c r="G34" s="386"/>
      <c r="H34" s="386"/>
    </row>
    <row r="35" spans="1:8" ht="12.75" customHeight="1">
      <c r="A35" s="422" t="s">
        <v>584</v>
      </c>
      <c r="B35" s="422"/>
      <c r="C35" s="422"/>
      <c r="D35" s="388"/>
      <c r="E35" s="135"/>
      <c r="F35" s="135"/>
      <c r="G35" s="135"/>
      <c r="H35" s="135"/>
    </row>
    <row r="36" spans="1:8" ht="12.75" customHeight="1">
      <c r="A36" s="387"/>
      <c r="B36" s="387"/>
      <c r="C36" s="387" t="s">
        <v>60</v>
      </c>
      <c r="D36" s="388"/>
      <c r="E36" s="135"/>
      <c r="F36" s="135"/>
      <c r="G36" s="135"/>
      <c r="H36" s="135"/>
    </row>
    <row r="37" spans="1:8" ht="12.75" customHeight="1">
      <c r="A37" s="422" t="s">
        <v>585</v>
      </c>
      <c r="B37" s="422"/>
      <c r="C37" s="422"/>
      <c r="D37" s="388"/>
      <c r="E37" s="135"/>
      <c r="F37" s="135"/>
      <c r="G37" s="135"/>
      <c r="H37" s="135"/>
    </row>
    <row r="38" spans="1:8" ht="12.75" customHeight="1">
      <c r="A38" s="422" t="s">
        <v>321</v>
      </c>
      <c r="B38" s="422"/>
      <c r="C38" s="422"/>
      <c r="D38" s="388"/>
      <c r="E38" s="135"/>
      <c r="F38" s="135"/>
      <c r="G38" s="135"/>
      <c r="H38" s="135"/>
    </row>
    <row r="39" spans="1:8" ht="12.75" customHeight="1">
      <c r="A39" s="423" t="s">
        <v>322</v>
      </c>
      <c r="B39" s="423"/>
      <c r="C39" s="423"/>
      <c r="D39" s="389"/>
      <c r="E39" s="135"/>
      <c r="F39" s="135"/>
      <c r="G39" s="135"/>
      <c r="H39" s="135"/>
    </row>
    <row r="40" spans="1:8" ht="12.75" customHeight="1">
      <c r="A40" s="10"/>
      <c r="B40" s="10"/>
      <c r="C40" s="10"/>
      <c r="D40" s="11"/>
      <c r="E40" s="9"/>
      <c r="F40" s="9"/>
      <c r="G40" s="9"/>
      <c r="H40" s="9"/>
    </row>
    <row r="41" spans="1:8" ht="12.75" customHeight="1">
      <c r="A41" s="10"/>
      <c r="B41" s="10"/>
      <c r="C41" s="10"/>
      <c r="D41" s="11"/>
      <c r="E41" s="9"/>
      <c r="F41" s="9"/>
      <c r="G41" s="9"/>
      <c r="H41" s="9"/>
    </row>
    <row r="42" spans="1:8" ht="15">
      <c r="A42" s="419" t="s">
        <v>594</v>
      </c>
      <c r="B42" s="419"/>
      <c r="C42" s="419"/>
      <c r="D42" s="419"/>
      <c r="E42" s="419"/>
      <c r="F42" s="419"/>
      <c r="G42" s="419"/>
      <c r="H42" s="419"/>
    </row>
    <row r="43" spans="1:8" ht="12.75" customHeight="1">
      <c r="A43" s="12"/>
      <c r="B43" s="420" t="s">
        <v>323</v>
      </c>
      <c r="C43" s="420"/>
      <c r="D43" s="420"/>
      <c r="E43" s="420"/>
      <c r="F43" s="420"/>
      <c r="G43" s="420"/>
      <c r="H43" s="420"/>
    </row>
    <row r="44" spans="1:8" ht="15">
      <c r="A44" s="419"/>
      <c r="B44" s="419"/>
      <c r="C44" s="419"/>
      <c r="D44" s="13"/>
      <c r="E44" s="12"/>
      <c r="F44" s="12"/>
      <c r="G44" s="12"/>
      <c r="H44" s="12"/>
    </row>
    <row r="45" spans="1:8" ht="15">
      <c r="A45" s="419" t="s">
        <v>595</v>
      </c>
      <c r="B45" s="419"/>
      <c r="C45" s="419"/>
      <c r="D45" s="419"/>
      <c r="E45" s="419"/>
      <c r="F45" s="419"/>
      <c r="G45" s="419"/>
      <c r="H45" s="419"/>
    </row>
    <row r="46" spans="1:8" ht="12.75" customHeight="1">
      <c r="A46" s="12"/>
      <c r="B46" s="420" t="s">
        <v>323</v>
      </c>
      <c r="C46" s="420"/>
      <c r="D46" s="420"/>
      <c r="E46" s="420"/>
      <c r="F46" s="420"/>
      <c r="G46" s="420"/>
      <c r="H46" s="420"/>
    </row>
    <row r="47" spans="1:8" ht="15">
      <c r="A47" s="12"/>
      <c r="B47" s="12"/>
      <c r="C47" s="12" t="s">
        <v>596</v>
      </c>
      <c r="D47" s="12"/>
      <c r="E47" s="12"/>
      <c r="F47" s="12"/>
      <c r="G47" s="12"/>
      <c r="H47" s="12"/>
    </row>
    <row r="48" spans="1:8" ht="15">
      <c r="A48" s="7"/>
      <c r="B48" s="7"/>
      <c r="C48" s="7"/>
      <c r="D48" s="7"/>
      <c r="E48" s="7"/>
      <c r="F48" s="7"/>
      <c r="G48" s="7"/>
      <c r="H48" s="7"/>
    </row>
    <row r="49" spans="1:8" ht="15">
      <c r="A49" s="7"/>
      <c r="B49" s="7"/>
      <c r="C49" s="7"/>
      <c r="D49" s="7"/>
      <c r="E49" s="7"/>
      <c r="F49" s="7"/>
      <c r="G49" s="7"/>
      <c r="H49" s="7"/>
    </row>
    <row r="50" spans="1:8" ht="15">
      <c r="A50" s="7"/>
      <c r="B50" s="7"/>
      <c r="C50" s="7"/>
      <c r="D50" s="7"/>
      <c r="E50" s="7"/>
      <c r="F50" s="7"/>
      <c r="G50" s="7"/>
      <c r="H50" s="7"/>
    </row>
    <row r="51" spans="1:8" ht="15">
      <c r="A51" s="7"/>
      <c r="B51" s="7"/>
      <c r="C51" s="7"/>
      <c r="D51" s="7"/>
      <c r="E51" s="7"/>
      <c r="F51" s="7"/>
      <c r="G51" s="7"/>
      <c r="H51" s="7"/>
    </row>
    <row r="52" spans="1:8" ht="15">
      <c r="A52" s="7"/>
      <c r="B52" s="7"/>
      <c r="C52" s="7"/>
      <c r="D52" s="7"/>
      <c r="E52" s="7"/>
      <c r="F52" s="7"/>
      <c r="G52" s="7"/>
      <c r="H52" s="7"/>
    </row>
  </sheetData>
  <sheetProtection selectLockedCells="1" selectUnlockedCells="1"/>
  <mergeCells count="29">
    <mergeCell ref="D2:H2"/>
    <mergeCell ref="D1:H1"/>
    <mergeCell ref="D3:H3"/>
    <mergeCell ref="D4:H4"/>
    <mergeCell ref="A15:H15"/>
    <mergeCell ref="A17:C17"/>
    <mergeCell ref="A7:H7"/>
    <mergeCell ref="A10:H10"/>
    <mergeCell ref="A13:H13"/>
    <mergeCell ref="A14:H14"/>
    <mergeCell ref="B9:N9"/>
    <mergeCell ref="A18:C18"/>
    <mergeCell ref="A20:H20"/>
    <mergeCell ref="A21:A22"/>
    <mergeCell ref="B21:B22"/>
    <mergeCell ref="C21:C22"/>
    <mergeCell ref="D21:D22"/>
    <mergeCell ref="E21:G21"/>
    <mergeCell ref="H21:H22"/>
    <mergeCell ref="A45:H45"/>
    <mergeCell ref="B46:H46"/>
    <mergeCell ref="A34:C34"/>
    <mergeCell ref="A35:C35"/>
    <mergeCell ref="A37:C37"/>
    <mergeCell ref="A38:C38"/>
    <mergeCell ref="B43:H43"/>
    <mergeCell ref="A44:C44"/>
    <mergeCell ref="A39:C39"/>
    <mergeCell ref="A42:H42"/>
  </mergeCells>
  <printOptions/>
  <pageMargins left="0.7479166666666667" right="0.15763888888888888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E428"/>
  <sheetViews>
    <sheetView showZeros="0" tabSelected="1" zoomScalePageLayoutView="0" workbookViewId="0" topLeftCell="A1">
      <selection activeCell="D7" sqref="D7:P7"/>
    </sheetView>
  </sheetViews>
  <sheetFormatPr defaultColWidth="9.140625" defaultRowHeight="12.75"/>
  <cols>
    <col min="1" max="1" width="4.8515625" style="35" customWidth="1"/>
    <col min="2" max="2" width="7.57421875" style="35" customWidth="1"/>
    <col min="3" max="3" width="45.421875" style="34" customWidth="1"/>
    <col min="4" max="4" width="6.00390625" style="34" customWidth="1"/>
    <col min="5" max="5" width="8.57421875" style="126" customWidth="1"/>
    <col min="6" max="6" width="6.28125" style="34" customWidth="1"/>
    <col min="7" max="7" width="5.140625" style="34" customWidth="1"/>
    <col min="8" max="8" width="6.57421875" style="34" customWidth="1"/>
    <col min="9" max="9" width="7.28125" style="34" customWidth="1"/>
    <col min="10" max="10" width="6.140625" style="34" customWidth="1"/>
    <col min="11" max="11" width="10.140625" style="34" customWidth="1"/>
    <col min="12" max="12" width="7.28125" style="34" customWidth="1"/>
    <col min="13" max="13" width="8.421875" style="34" customWidth="1"/>
    <col min="14" max="14" width="8.28125" style="34" customWidth="1"/>
    <col min="15" max="15" width="7.57421875" style="34" customWidth="1"/>
    <col min="16" max="16" width="8.8515625" style="34" customWidth="1"/>
  </cols>
  <sheetData>
    <row r="2" spans="1:12" ht="18">
      <c r="A2" s="456" t="s">
        <v>381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</row>
    <row r="3" spans="4:5" ht="12.75">
      <c r="D3" s="35"/>
      <c r="E3" s="123"/>
    </row>
    <row r="4" spans="3:6" ht="15.75">
      <c r="C4" s="36" t="s">
        <v>408</v>
      </c>
      <c r="D4" s="37"/>
      <c r="E4" s="124"/>
      <c r="F4" s="38"/>
    </row>
    <row r="5" spans="3:5" ht="12.75">
      <c r="C5" s="34" t="s">
        <v>324</v>
      </c>
      <c r="D5" s="35"/>
      <c r="E5" s="123"/>
    </row>
    <row r="6" spans="3:16" ht="15.75">
      <c r="C6" s="103" t="s">
        <v>57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3:16" ht="15.75">
      <c r="C7" s="57" t="s">
        <v>325</v>
      </c>
      <c r="D7" s="457" t="s">
        <v>153</v>
      </c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</row>
    <row r="8" spans="3:13" ht="12.75">
      <c r="C8" s="57" t="s">
        <v>326</v>
      </c>
      <c r="D8" s="458" t="s">
        <v>603</v>
      </c>
      <c r="E8" s="459"/>
      <c r="F8" s="459"/>
      <c r="G8" s="459"/>
      <c r="H8" s="459"/>
      <c r="I8" s="459"/>
      <c r="J8" s="459"/>
      <c r="K8" s="459"/>
      <c r="L8" s="459"/>
      <c r="M8" s="39"/>
    </row>
    <row r="9" spans="4:6" ht="12.75">
      <c r="D9" s="35"/>
      <c r="E9" s="123"/>
      <c r="F9" s="85"/>
    </row>
    <row r="10" spans="4:5" ht="12.75">
      <c r="D10" s="35"/>
      <c r="E10" s="123"/>
    </row>
    <row r="11" spans="1:16" ht="14.25">
      <c r="A11" s="436" t="s">
        <v>327</v>
      </c>
      <c r="B11" s="439" t="s">
        <v>333</v>
      </c>
      <c r="C11" s="442" t="s">
        <v>334</v>
      </c>
      <c r="D11" s="455" t="s">
        <v>328</v>
      </c>
      <c r="E11" s="447" t="s">
        <v>329</v>
      </c>
      <c r="F11" s="451" t="s">
        <v>330</v>
      </c>
      <c r="G11" s="451"/>
      <c r="H11" s="451"/>
      <c r="I11" s="451"/>
      <c r="J11" s="451"/>
      <c r="K11" s="451"/>
      <c r="L11" s="460" t="s">
        <v>331</v>
      </c>
      <c r="M11" s="460"/>
      <c r="N11" s="460"/>
      <c r="O11" s="460"/>
      <c r="P11" s="460"/>
    </row>
    <row r="12" spans="1:16" ht="12.75">
      <c r="A12" s="437"/>
      <c r="B12" s="440"/>
      <c r="C12" s="443"/>
      <c r="D12" s="455"/>
      <c r="E12" s="447"/>
      <c r="F12" s="448" t="s">
        <v>335</v>
      </c>
      <c r="G12" s="452" t="s">
        <v>384</v>
      </c>
      <c r="H12" s="449" t="s">
        <v>336</v>
      </c>
      <c r="I12" s="454" t="s">
        <v>340</v>
      </c>
      <c r="J12" s="449" t="s">
        <v>382</v>
      </c>
      <c r="K12" s="446" t="s">
        <v>338</v>
      </c>
      <c r="L12" s="445" t="s">
        <v>339</v>
      </c>
      <c r="M12" s="450" t="s">
        <v>336</v>
      </c>
      <c r="N12" s="449" t="s">
        <v>337</v>
      </c>
      <c r="O12" s="454" t="s">
        <v>382</v>
      </c>
      <c r="P12" s="453" t="s">
        <v>341</v>
      </c>
    </row>
    <row r="13" spans="1:16" ht="12.75">
      <c r="A13" s="437"/>
      <c r="B13" s="440"/>
      <c r="C13" s="443"/>
      <c r="D13" s="455"/>
      <c r="E13" s="447"/>
      <c r="F13" s="448"/>
      <c r="G13" s="452"/>
      <c r="H13" s="449"/>
      <c r="I13" s="454"/>
      <c r="J13" s="449"/>
      <c r="K13" s="446"/>
      <c r="L13" s="445"/>
      <c r="M13" s="450"/>
      <c r="N13" s="449"/>
      <c r="O13" s="454"/>
      <c r="P13" s="453"/>
    </row>
    <row r="14" spans="1:16" ht="12.75">
      <c r="A14" s="437"/>
      <c r="B14" s="440"/>
      <c r="C14" s="443"/>
      <c r="D14" s="455"/>
      <c r="E14" s="447"/>
      <c r="F14" s="448"/>
      <c r="G14" s="452"/>
      <c r="H14" s="449"/>
      <c r="I14" s="454"/>
      <c r="J14" s="449"/>
      <c r="K14" s="446"/>
      <c r="L14" s="445"/>
      <c r="M14" s="450"/>
      <c r="N14" s="449"/>
      <c r="O14" s="454"/>
      <c r="P14" s="453"/>
    </row>
    <row r="15" spans="1:16" ht="12.75">
      <c r="A15" s="437"/>
      <c r="B15" s="440"/>
      <c r="C15" s="443"/>
      <c r="D15" s="455"/>
      <c r="E15" s="447"/>
      <c r="F15" s="448"/>
      <c r="G15" s="452"/>
      <c r="H15" s="449"/>
      <c r="I15" s="454"/>
      <c r="J15" s="449"/>
      <c r="K15" s="446"/>
      <c r="L15" s="445"/>
      <c r="M15" s="450"/>
      <c r="N15" s="449"/>
      <c r="O15" s="454"/>
      <c r="P15" s="453"/>
    </row>
    <row r="16" spans="1:16" ht="12.75">
      <c r="A16" s="437"/>
      <c r="B16" s="440"/>
      <c r="C16" s="443"/>
      <c r="D16" s="455"/>
      <c r="E16" s="447"/>
      <c r="F16" s="448"/>
      <c r="G16" s="452"/>
      <c r="H16" s="449"/>
      <c r="I16" s="454"/>
      <c r="J16" s="449"/>
      <c r="K16" s="446"/>
      <c r="L16" s="445"/>
      <c r="M16" s="450"/>
      <c r="N16" s="449"/>
      <c r="O16" s="454"/>
      <c r="P16" s="454"/>
    </row>
    <row r="17" spans="1:16" ht="12.75">
      <c r="A17" s="438"/>
      <c r="B17" s="441"/>
      <c r="C17" s="444"/>
      <c r="D17" s="455"/>
      <c r="E17" s="447"/>
      <c r="F17" s="448"/>
      <c r="G17" s="452"/>
      <c r="H17" s="449"/>
      <c r="I17" s="454"/>
      <c r="J17" s="449"/>
      <c r="K17" s="446"/>
      <c r="L17" s="445"/>
      <c r="M17" s="450"/>
      <c r="N17" s="449"/>
      <c r="O17" s="454"/>
      <c r="P17" s="454"/>
    </row>
    <row r="18" spans="1:19" ht="12.75">
      <c r="A18" s="42" t="s">
        <v>342</v>
      </c>
      <c r="B18" s="137" t="s">
        <v>343</v>
      </c>
      <c r="C18" s="42" t="s">
        <v>344</v>
      </c>
      <c r="D18" s="138" t="s">
        <v>345</v>
      </c>
      <c r="E18" s="139" t="s">
        <v>346</v>
      </c>
      <c r="F18" s="40" t="s">
        <v>347</v>
      </c>
      <c r="G18" s="140" t="s">
        <v>348</v>
      </c>
      <c r="H18" s="141" t="s">
        <v>349</v>
      </c>
      <c r="I18" s="142" t="s">
        <v>350</v>
      </c>
      <c r="J18" s="143" t="s">
        <v>351</v>
      </c>
      <c r="K18" s="144" t="s">
        <v>352</v>
      </c>
      <c r="L18" s="145" t="s">
        <v>353</v>
      </c>
      <c r="M18" s="146" t="s">
        <v>354</v>
      </c>
      <c r="N18" s="143" t="s">
        <v>355</v>
      </c>
      <c r="O18" s="141" t="s">
        <v>356</v>
      </c>
      <c r="P18" s="141" t="s">
        <v>357</v>
      </c>
      <c r="S18" s="18"/>
    </row>
    <row r="19" spans="1:16" ht="15" customHeight="1">
      <c r="A19" s="147"/>
      <c r="B19" s="147"/>
      <c r="C19" s="148" t="s">
        <v>510</v>
      </c>
      <c r="D19" s="149"/>
      <c r="E19" s="150"/>
      <c r="F19" s="147"/>
      <c r="G19" s="151"/>
      <c r="H19" s="149"/>
      <c r="I19" s="149"/>
      <c r="J19" s="149"/>
      <c r="K19" s="152"/>
      <c r="L19" s="153"/>
      <c r="M19" s="149"/>
      <c r="N19" s="149"/>
      <c r="O19" s="149"/>
      <c r="P19" s="149"/>
    </row>
    <row r="20" spans="1:17" s="105" customFormat="1" ht="27.75" customHeight="1">
      <c r="A20" s="154">
        <v>1</v>
      </c>
      <c r="B20" s="155"/>
      <c r="C20" s="156" t="s">
        <v>67</v>
      </c>
      <c r="D20" s="157" t="s">
        <v>71</v>
      </c>
      <c r="E20" s="158">
        <v>1</v>
      </c>
      <c r="F20" s="159"/>
      <c r="G20" s="159"/>
      <c r="H20" s="160"/>
      <c r="I20" s="160"/>
      <c r="J20" s="159"/>
      <c r="K20" s="159"/>
      <c r="L20" s="159"/>
      <c r="M20" s="159"/>
      <c r="N20" s="159"/>
      <c r="O20" s="159"/>
      <c r="P20" s="159"/>
      <c r="Q20" s="104"/>
    </row>
    <row r="21" spans="1:16" s="105" customFormat="1" ht="12.75">
      <c r="A21" s="157">
        <v>2</v>
      </c>
      <c r="B21" s="157"/>
      <c r="C21" s="161" t="s">
        <v>68</v>
      </c>
      <c r="D21" s="157" t="s">
        <v>364</v>
      </c>
      <c r="E21" s="158">
        <v>1</v>
      </c>
      <c r="F21" s="159"/>
      <c r="G21" s="159"/>
      <c r="H21" s="160"/>
      <c r="I21" s="160"/>
      <c r="J21" s="159"/>
      <c r="K21" s="159"/>
      <c r="L21" s="159"/>
      <c r="M21" s="159"/>
      <c r="N21" s="159"/>
      <c r="O21" s="159"/>
      <c r="P21" s="159"/>
    </row>
    <row r="22" spans="1:16" s="105" customFormat="1" ht="27.75" customHeight="1">
      <c r="A22" s="162">
        <v>3</v>
      </c>
      <c r="B22" s="163"/>
      <c r="C22" s="164" t="s">
        <v>69</v>
      </c>
      <c r="D22" s="157" t="s">
        <v>364</v>
      </c>
      <c r="E22" s="158">
        <v>1</v>
      </c>
      <c r="F22" s="159"/>
      <c r="G22" s="159"/>
      <c r="H22" s="160"/>
      <c r="I22" s="160"/>
      <c r="J22" s="159"/>
      <c r="K22" s="159"/>
      <c r="L22" s="159"/>
      <c r="M22" s="159"/>
      <c r="N22" s="159"/>
      <c r="O22" s="159"/>
      <c r="P22" s="159"/>
    </row>
    <row r="23" spans="1:16" s="105" customFormat="1" ht="12.75">
      <c r="A23" s="162">
        <v>4</v>
      </c>
      <c r="B23" s="162"/>
      <c r="C23" s="161" t="s">
        <v>70</v>
      </c>
      <c r="D23" s="157" t="s">
        <v>364</v>
      </c>
      <c r="E23" s="158">
        <v>2</v>
      </c>
      <c r="F23" s="159"/>
      <c r="G23" s="159"/>
      <c r="H23" s="160"/>
      <c r="I23" s="160"/>
      <c r="J23" s="159"/>
      <c r="K23" s="159"/>
      <c r="L23" s="159"/>
      <c r="M23" s="159"/>
      <c r="N23" s="159"/>
      <c r="O23" s="159"/>
      <c r="P23" s="159"/>
    </row>
    <row r="24" spans="1:19" ht="12.75">
      <c r="A24" s="165"/>
      <c r="B24" s="165"/>
      <c r="C24" s="165"/>
      <c r="D24" s="166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S24" s="18"/>
    </row>
    <row r="25" spans="1:16" ht="12.75">
      <c r="A25" s="165"/>
      <c r="B25" s="169"/>
      <c r="C25" s="170" t="s">
        <v>511</v>
      </c>
      <c r="D25" s="165"/>
      <c r="E25" s="171"/>
      <c r="F25" s="172"/>
      <c r="G25" s="172"/>
      <c r="H25" s="173"/>
      <c r="I25" s="172"/>
      <c r="J25" s="172"/>
      <c r="K25" s="174"/>
      <c r="L25" s="174"/>
      <c r="M25" s="174"/>
      <c r="N25" s="174"/>
      <c r="O25" s="174"/>
      <c r="P25" s="174"/>
    </row>
    <row r="26" spans="1:17" ht="12.75">
      <c r="A26" s="147">
        <v>5</v>
      </c>
      <c r="B26" s="147"/>
      <c r="C26" s="175" t="s">
        <v>413</v>
      </c>
      <c r="D26" s="176" t="s">
        <v>358</v>
      </c>
      <c r="E26" s="177">
        <v>162</v>
      </c>
      <c r="F26" s="178"/>
      <c r="G26" s="178"/>
      <c r="H26" s="173"/>
      <c r="I26" s="178"/>
      <c r="J26" s="172"/>
      <c r="K26" s="174"/>
      <c r="L26" s="174"/>
      <c r="M26" s="174"/>
      <c r="N26" s="174"/>
      <c r="O26" s="174"/>
      <c r="P26" s="174"/>
      <c r="Q26" s="31"/>
    </row>
    <row r="27" spans="1:17" ht="12.75">
      <c r="A27" s="147">
        <v>6</v>
      </c>
      <c r="B27" s="147"/>
      <c r="C27" s="175" t="s">
        <v>414</v>
      </c>
      <c r="D27" s="176" t="s">
        <v>392</v>
      </c>
      <c r="E27" s="177">
        <v>7</v>
      </c>
      <c r="F27" s="178"/>
      <c r="G27" s="178"/>
      <c r="H27" s="173"/>
      <c r="I27" s="178"/>
      <c r="J27" s="172"/>
      <c r="K27" s="174"/>
      <c r="L27" s="174"/>
      <c r="M27" s="174"/>
      <c r="N27" s="174"/>
      <c r="O27" s="174"/>
      <c r="P27" s="174"/>
      <c r="Q27" s="31"/>
    </row>
    <row r="28" spans="1:17" ht="12.75">
      <c r="A28" s="152">
        <v>7</v>
      </c>
      <c r="B28" s="152"/>
      <c r="C28" s="179" t="s">
        <v>562</v>
      </c>
      <c r="D28" s="180" t="s">
        <v>358</v>
      </c>
      <c r="E28" s="181">
        <v>300</v>
      </c>
      <c r="F28" s="182"/>
      <c r="G28" s="183"/>
      <c r="H28" s="184"/>
      <c r="I28" s="185"/>
      <c r="J28" s="186"/>
      <c r="K28" s="186"/>
      <c r="L28" s="186"/>
      <c r="M28" s="186"/>
      <c r="N28" s="186"/>
      <c r="O28" s="186"/>
      <c r="P28" s="186"/>
      <c r="Q28" s="31"/>
    </row>
    <row r="29" spans="1:17" ht="12.75">
      <c r="A29" s="152">
        <v>8</v>
      </c>
      <c r="B29" s="187"/>
      <c r="C29" s="179" t="s">
        <v>415</v>
      </c>
      <c r="D29" s="180" t="s">
        <v>358</v>
      </c>
      <c r="E29" s="188">
        <v>12.5</v>
      </c>
      <c r="F29" s="182"/>
      <c r="G29" s="182"/>
      <c r="H29" s="184"/>
      <c r="I29" s="182"/>
      <c r="J29" s="186"/>
      <c r="K29" s="186"/>
      <c r="L29" s="186"/>
      <c r="M29" s="186"/>
      <c r="N29" s="186"/>
      <c r="O29" s="186"/>
      <c r="P29" s="186"/>
      <c r="Q29" s="25"/>
    </row>
    <row r="30" spans="1:17" ht="12.75">
      <c r="A30" s="152">
        <v>9</v>
      </c>
      <c r="B30" s="152"/>
      <c r="C30" s="189" t="s">
        <v>425</v>
      </c>
      <c r="D30" s="152" t="s">
        <v>358</v>
      </c>
      <c r="E30" s="188">
        <v>43.4</v>
      </c>
      <c r="F30" s="182"/>
      <c r="G30" s="182"/>
      <c r="H30" s="184"/>
      <c r="I30" s="182"/>
      <c r="J30" s="186"/>
      <c r="K30" s="186"/>
      <c r="L30" s="186"/>
      <c r="M30" s="186"/>
      <c r="N30" s="186"/>
      <c r="O30" s="186"/>
      <c r="P30" s="186"/>
      <c r="Q30" s="16"/>
    </row>
    <row r="31" spans="1:17" ht="12.75">
      <c r="A31" s="152">
        <v>11</v>
      </c>
      <c r="B31" s="152"/>
      <c r="C31" s="179" t="s">
        <v>491</v>
      </c>
      <c r="D31" s="152" t="s">
        <v>358</v>
      </c>
      <c r="E31" s="188">
        <v>20</v>
      </c>
      <c r="F31" s="182"/>
      <c r="G31" s="182"/>
      <c r="H31" s="184"/>
      <c r="I31" s="182"/>
      <c r="J31" s="186"/>
      <c r="K31" s="186"/>
      <c r="L31" s="186"/>
      <c r="M31" s="186"/>
      <c r="N31" s="186"/>
      <c r="O31" s="186"/>
      <c r="P31" s="186"/>
      <c r="Q31" s="16"/>
    </row>
    <row r="32" spans="1:17" ht="12.75">
      <c r="A32" s="152">
        <v>12</v>
      </c>
      <c r="B32" s="152"/>
      <c r="C32" s="190" t="s">
        <v>278</v>
      </c>
      <c r="D32" s="152" t="s">
        <v>453</v>
      </c>
      <c r="E32" s="188">
        <v>6</v>
      </c>
      <c r="F32" s="182"/>
      <c r="G32" s="182"/>
      <c r="H32" s="184"/>
      <c r="I32" s="182"/>
      <c r="J32" s="186"/>
      <c r="K32" s="186"/>
      <c r="L32" s="186"/>
      <c r="M32" s="186"/>
      <c r="N32" s="186"/>
      <c r="O32" s="186"/>
      <c r="P32" s="186"/>
      <c r="Q32" s="16"/>
    </row>
    <row r="33" spans="1:17" ht="12.75">
      <c r="A33" s="152">
        <v>13</v>
      </c>
      <c r="B33" s="152"/>
      <c r="C33" s="179" t="s">
        <v>505</v>
      </c>
      <c r="D33" s="152" t="s">
        <v>360</v>
      </c>
      <c r="E33" s="188">
        <v>84</v>
      </c>
      <c r="F33" s="182"/>
      <c r="G33" s="182"/>
      <c r="H33" s="184"/>
      <c r="I33" s="182"/>
      <c r="J33" s="186"/>
      <c r="K33" s="186"/>
      <c r="L33" s="186"/>
      <c r="M33" s="186"/>
      <c r="N33" s="186"/>
      <c r="O33" s="186"/>
      <c r="P33" s="186"/>
      <c r="Q33" s="16"/>
    </row>
    <row r="34" spans="1:17" ht="12.75">
      <c r="A34" s="152">
        <v>14</v>
      </c>
      <c r="B34" s="152"/>
      <c r="C34" s="179" t="s">
        <v>506</v>
      </c>
      <c r="D34" s="152" t="s">
        <v>360</v>
      </c>
      <c r="E34" s="188">
        <v>90</v>
      </c>
      <c r="F34" s="182"/>
      <c r="G34" s="182"/>
      <c r="H34" s="184"/>
      <c r="I34" s="182"/>
      <c r="J34" s="186"/>
      <c r="K34" s="186"/>
      <c r="L34" s="186"/>
      <c r="M34" s="186"/>
      <c r="N34" s="186"/>
      <c r="O34" s="186"/>
      <c r="P34" s="186"/>
      <c r="Q34" s="16"/>
    </row>
    <row r="35" spans="1:16" ht="12.75">
      <c r="A35" s="191">
        <v>15</v>
      </c>
      <c r="B35" s="191"/>
      <c r="C35" s="192" t="s">
        <v>563</v>
      </c>
      <c r="D35" s="193" t="s">
        <v>358</v>
      </c>
      <c r="E35" s="194">
        <v>495</v>
      </c>
      <c r="F35" s="186"/>
      <c r="G35" s="186"/>
      <c r="H35" s="184"/>
      <c r="I35" s="186"/>
      <c r="J35" s="186"/>
      <c r="K35" s="186"/>
      <c r="L35" s="186"/>
      <c r="M35" s="186"/>
      <c r="N35" s="186"/>
      <c r="O35" s="186"/>
      <c r="P35" s="186"/>
    </row>
    <row r="36" spans="1:16" ht="12.75">
      <c r="A36" s="191">
        <v>16</v>
      </c>
      <c r="B36" s="191"/>
      <c r="C36" s="192" t="s">
        <v>561</v>
      </c>
      <c r="D36" s="193" t="s">
        <v>358</v>
      </c>
      <c r="E36" s="194">
        <v>495</v>
      </c>
      <c r="F36" s="186"/>
      <c r="G36" s="186"/>
      <c r="H36" s="184"/>
      <c r="I36" s="186"/>
      <c r="J36" s="186"/>
      <c r="K36" s="186"/>
      <c r="L36" s="186"/>
      <c r="M36" s="186"/>
      <c r="N36" s="186"/>
      <c r="O36" s="186"/>
      <c r="P36" s="186"/>
    </row>
    <row r="37" spans="1:18" ht="12.75">
      <c r="A37" s="191">
        <v>17</v>
      </c>
      <c r="B37" s="191"/>
      <c r="C37" s="192" t="s">
        <v>534</v>
      </c>
      <c r="D37" s="193" t="s">
        <v>524</v>
      </c>
      <c r="E37" s="194">
        <v>9.65</v>
      </c>
      <c r="F37" s="186"/>
      <c r="G37" s="186"/>
      <c r="H37" s="184"/>
      <c r="I37" s="186"/>
      <c r="J37" s="186"/>
      <c r="K37" s="186"/>
      <c r="L37" s="186"/>
      <c r="M37" s="186"/>
      <c r="N37" s="186"/>
      <c r="O37" s="186"/>
      <c r="P37" s="186"/>
      <c r="R37" s="130"/>
    </row>
    <row r="38" spans="1:16" ht="12.75">
      <c r="A38" s="191">
        <v>18</v>
      </c>
      <c r="B38" s="191"/>
      <c r="C38" s="192" t="s">
        <v>535</v>
      </c>
      <c r="D38" s="152" t="s">
        <v>358</v>
      </c>
      <c r="E38" s="194">
        <v>2.1</v>
      </c>
      <c r="F38" s="186"/>
      <c r="G38" s="186"/>
      <c r="H38" s="184"/>
      <c r="I38" s="186"/>
      <c r="J38" s="186"/>
      <c r="K38" s="186"/>
      <c r="L38" s="186"/>
      <c r="M38" s="186"/>
      <c r="N38" s="186"/>
      <c r="O38" s="186"/>
      <c r="P38" s="186"/>
    </row>
    <row r="39" spans="1:16" ht="12.75">
      <c r="A39" s="191">
        <v>19</v>
      </c>
      <c r="B39" s="191"/>
      <c r="C39" s="192" t="s">
        <v>536</v>
      </c>
      <c r="D39" s="152" t="s">
        <v>358</v>
      </c>
      <c r="E39" s="194">
        <v>0.8</v>
      </c>
      <c r="F39" s="186"/>
      <c r="G39" s="186"/>
      <c r="H39" s="184"/>
      <c r="I39" s="186"/>
      <c r="J39" s="186"/>
      <c r="K39" s="186"/>
      <c r="L39" s="186"/>
      <c r="M39" s="186"/>
      <c r="N39" s="186"/>
      <c r="O39" s="186"/>
      <c r="P39" s="186"/>
    </row>
    <row r="40" spans="1:16" ht="12.75">
      <c r="A40" s="191">
        <v>20</v>
      </c>
      <c r="B40" s="191"/>
      <c r="C40" s="192" t="s">
        <v>537</v>
      </c>
      <c r="D40" s="152" t="s">
        <v>358</v>
      </c>
      <c r="E40" s="194">
        <v>13.3</v>
      </c>
      <c r="F40" s="186"/>
      <c r="G40" s="186"/>
      <c r="H40" s="184"/>
      <c r="I40" s="186"/>
      <c r="J40" s="186"/>
      <c r="K40" s="186"/>
      <c r="L40" s="186"/>
      <c r="M40" s="186"/>
      <c r="N40" s="186"/>
      <c r="O40" s="186"/>
      <c r="P40" s="186"/>
    </row>
    <row r="41" spans="1:16" ht="12.75">
      <c r="A41" s="191"/>
      <c r="B41" s="191"/>
      <c r="C41" s="192"/>
      <c r="D41" s="193"/>
      <c r="E41" s="194"/>
      <c r="F41" s="186"/>
      <c r="G41" s="186"/>
      <c r="H41" s="184"/>
      <c r="I41" s="186"/>
      <c r="J41" s="186"/>
      <c r="K41" s="186"/>
      <c r="L41" s="186"/>
      <c r="M41" s="186"/>
      <c r="N41" s="186"/>
      <c r="O41" s="186"/>
      <c r="P41" s="186"/>
    </row>
    <row r="42" spans="1:16" ht="12.75">
      <c r="A42" s="191"/>
      <c r="B42" s="191"/>
      <c r="C42" s="195" t="s">
        <v>512</v>
      </c>
      <c r="D42" s="191"/>
      <c r="E42" s="194"/>
      <c r="F42" s="186"/>
      <c r="G42" s="186"/>
      <c r="H42" s="184"/>
      <c r="I42" s="186"/>
      <c r="J42" s="182"/>
      <c r="K42" s="186"/>
      <c r="L42" s="186"/>
      <c r="M42" s="186"/>
      <c r="N42" s="186"/>
      <c r="O42" s="186"/>
      <c r="P42" s="186"/>
    </row>
    <row r="43" spans="1:17" s="18" customFormat="1" ht="12.75">
      <c r="A43" s="152">
        <v>21</v>
      </c>
      <c r="B43" s="152"/>
      <c r="C43" s="179" t="s">
        <v>533</v>
      </c>
      <c r="D43" s="152" t="s">
        <v>483</v>
      </c>
      <c r="E43" s="188">
        <v>3</v>
      </c>
      <c r="F43" s="182"/>
      <c r="G43" s="182"/>
      <c r="H43" s="184"/>
      <c r="I43" s="182"/>
      <c r="J43" s="182"/>
      <c r="K43" s="186"/>
      <c r="L43" s="186"/>
      <c r="M43" s="186"/>
      <c r="N43" s="186"/>
      <c r="O43" s="186"/>
      <c r="P43" s="186"/>
      <c r="Q43" s="16"/>
    </row>
    <row r="44" spans="1:31" ht="24.75" customHeight="1">
      <c r="A44" s="152">
        <v>22</v>
      </c>
      <c r="B44" s="193"/>
      <c r="C44" s="240" t="s">
        <v>586</v>
      </c>
      <c r="D44" s="193" t="s">
        <v>358</v>
      </c>
      <c r="E44" s="188">
        <v>136</v>
      </c>
      <c r="F44" s="182"/>
      <c r="G44" s="182"/>
      <c r="H44" s="184"/>
      <c r="I44" s="182"/>
      <c r="J44" s="182"/>
      <c r="K44" s="186"/>
      <c r="L44" s="186"/>
      <c r="M44" s="186"/>
      <c r="N44" s="186"/>
      <c r="O44" s="186"/>
      <c r="P44" s="186"/>
      <c r="Q44" s="31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2.75">
      <c r="A45" s="152"/>
      <c r="B45" s="193"/>
      <c r="C45" s="197" t="s">
        <v>268</v>
      </c>
      <c r="D45" s="193" t="s">
        <v>358</v>
      </c>
      <c r="E45" s="188">
        <v>136</v>
      </c>
      <c r="F45" s="182"/>
      <c r="G45" s="182"/>
      <c r="H45" s="184"/>
      <c r="I45" s="182"/>
      <c r="J45" s="182"/>
      <c r="K45" s="186"/>
      <c r="L45" s="186"/>
      <c r="M45" s="186"/>
      <c r="N45" s="186"/>
      <c r="O45" s="186"/>
      <c r="P45" s="186"/>
      <c r="Q45" s="31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2.75">
      <c r="A46" s="152"/>
      <c r="B46" s="193"/>
      <c r="C46" s="197" t="s">
        <v>1</v>
      </c>
      <c r="D46" s="193" t="s">
        <v>358</v>
      </c>
      <c r="E46" s="188">
        <v>222</v>
      </c>
      <c r="F46" s="182"/>
      <c r="G46" s="182"/>
      <c r="H46" s="184"/>
      <c r="I46" s="182"/>
      <c r="J46" s="182"/>
      <c r="K46" s="186"/>
      <c r="L46" s="186"/>
      <c r="M46" s="186"/>
      <c r="N46" s="186"/>
      <c r="O46" s="186"/>
      <c r="P46" s="186"/>
      <c r="Q46" s="31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2.75">
      <c r="A47" s="152"/>
      <c r="B47" s="193"/>
      <c r="C47" s="197" t="s">
        <v>2</v>
      </c>
      <c r="D47" s="193" t="s">
        <v>358</v>
      </c>
      <c r="E47" s="188">
        <v>72</v>
      </c>
      <c r="F47" s="182"/>
      <c r="G47" s="182"/>
      <c r="H47" s="184"/>
      <c r="I47" s="182"/>
      <c r="J47" s="182"/>
      <c r="K47" s="186"/>
      <c r="L47" s="186"/>
      <c r="M47" s="186"/>
      <c r="N47" s="186"/>
      <c r="O47" s="186"/>
      <c r="P47" s="186"/>
      <c r="Q47" s="31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2.75">
      <c r="A48" s="152"/>
      <c r="B48" s="193"/>
      <c r="C48" s="197" t="s">
        <v>3</v>
      </c>
      <c r="D48" s="193" t="s">
        <v>358</v>
      </c>
      <c r="E48" s="188">
        <v>136</v>
      </c>
      <c r="F48" s="182"/>
      <c r="G48" s="182"/>
      <c r="H48" s="184"/>
      <c r="I48" s="182"/>
      <c r="J48" s="182"/>
      <c r="K48" s="186"/>
      <c r="L48" s="186"/>
      <c r="M48" s="186"/>
      <c r="N48" s="186"/>
      <c r="O48" s="186"/>
      <c r="P48" s="186"/>
      <c r="Q48" s="31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2.75">
      <c r="A49" s="152"/>
      <c r="B49" s="193"/>
      <c r="C49" s="197" t="s">
        <v>416</v>
      </c>
      <c r="D49" s="193" t="s">
        <v>358</v>
      </c>
      <c r="E49" s="188">
        <v>136</v>
      </c>
      <c r="F49" s="182"/>
      <c r="G49" s="182"/>
      <c r="H49" s="184"/>
      <c r="I49" s="182"/>
      <c r="J49" s="182"/>
      <c r="K49" s="186"/>
      <c r="L49" s="186"/>
      <c r="M49" s="186"/>
      <c r="N49" s="186"/>
      <c r="O49" s="186"/>
      <c r="P49" s="186"/>
      <c r="Q49" s="31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17" s="18" customFormat="1" ht="12.75">
      <c r="A50" s="193">
        <v>23</v>
      </c>
      <c r="B50" s="198"/>
      <c r="C50" s="199" t="s">
        <v>520</v>
      </c>
      <c r="D50" s="193" t="s">
        <v>521</v>
      </c>
      <c r="E50" s="200">
        <v>0.19</v>
      </c>
      <c r="F50" s="200"/>
      <c r="G50" s="200"/>
      <c r="H50" s="183"/>
      <c r="I50" s="200"/>
      <c r="J50" s="186"/>
      <c r="K50" s="182"/>
      <c r="L50" s="182"/>
      <c r="M50" s="182"/>
      <c r="N50" s="182"/>
      <c r="O50" s="182"/>
      <c r="P50" s="182"/>
      <c r="Q50" s="25"/>
    </row>
    <row r="51" spans="1:17" s="18" customFormat="1" ht="12.75">
      <c r="A51" s="193"/>
      <c r="B51" s="193"/>
      <c r="C51" s="197" t="s">
        <v>522</v>
      </c>
      <c r="D51" s="193" t="s">
        <v>521</v>
      </c>
      <c r="E51" s="200">
        <v>0.1903</v>
      </c>
      <c r="F51" s="200"/>
      <c r="G51" s="200"/>
      <c r="H51" s="183"/>
      <c r="I51" s="200"/>
      <c r="J51" s="186"/>
      <c r="K51" s="182"/>
      <c r="L51" s="182"/>
      <c r="M51" s="182"/>
      <c r="N51" s="182"/>
      <c r="O51" s="182"/>
      <c r="P51" s="182"/>
      <c r="Q51" s="25"/>
    </row>
    <row r="52" spans="1:17" s="18" customFormat="1" ht="12.75">
      <c r="A52" s="193"/>
      <c r="B52" s="193"/>
      <c r="C52" s="197" t="s">
        <v>523</v>
      </c>
      <c r="D52" s="193" t="s">
        <v>524</v>
      </c>
      <c r="E52" s="200">
        <v>0.27</v>
      </c>
      <c r="F52" s="200"/>
      <c r="G52" s="200"/>
      <c r="H52" s="183"/>
      <c r="I52" s="200"/>
      <c r="J52" s="186"/>
      <c r="K52" s="182"/>
      <c r="L52" s="182"/>
      <c r="M52" s="182"/>
      <c r="N52" s="182"/>
      <c r="O52" s="182"/>
      <c r="P52" s="182"/>
      <c r="Q52" s="25"/>
    </row>
    <row r="53" spans="1:17" s="18" customFormat="1" ht="12.75">
      <c r="A53" s="193">
        <v>24</v>
      </c>
      <c r="B53" s="193"/>
      <c r="C53" s="199" t="s">
        <v>525</v>
      </c>
      <c r="D53" s="193" t="s">
        <v>360</v>
      </c>
      <c r="E53" s="200">
        <v>11.18</v>
      </c>
      <c r="F53" s="200"/>
      <c r="G53" s="200"/>
      <c r="H53" s="183"/>
      <c r="I53" s="200"/>
      <c r="J53" s="186"/>
      <c r="K53" s="182"/>
      <c r="L53" s="182"/>
      <c r="M53" s="182"/>
      <c r="N53" s="182"/>
      <c r="O53" s="182"/>
      <c r="P53" s="182"/>
      <c r="Q53" s="25"/>
    </row>
    <row r="54" spans="1:17" s="18" customFormat="1" ht="12.75">
      <c r="A54" s="193"/>
      <c r="B54" s="193"/>
      <c r="C54" s="197" t="s">
        <v>526</v>
      </c>
      <c r="D54" s="152" t="s">
        <v>358</v>
      </c>
      <c r="E54" s="200">
        <f>E53*0.95</f>
        <v>10.620999999999999</v>
      </c>
      <c r="F54" s="200"/>
      <c r="G54" s="200"/>
      <c r="H54" s="183"/>
      <c r="I54" s="200"/>
      <c r="J54" s="186"/>
      <c r="K54" s="182"/>
      <c r="L54" s="182"/>
      <c r="M54" s="182"/>
      <c r="N54" s="182"/>
      <c r="O54" s="182"/>
      <c r="P54" s="182"/>
      <c r="Q54" s="25"/>
    </row>
    <row r="55" spans="1:17" s="18" customFormat="1" ht="12.75">
      <c r="A55" s="193"/>
      <c r="B55" s="193"/>
      <c r="C55" s="197" t="s">
        <v>527</v>
      </c>
      <c r="D55" s="193" t="s">
        <v>362</v>
      </c>
      <c r="E55" s="200">
        <f>E53*0.3</f>
        <v>3.3539999999999996</v>
      </c>
      <c r="F55" s="200"/>
      <c r="G55" s="200"/>
      <c r="H55" s="183"/>
      <c r="I55" s="200"/>
      <c r="J55" s="186"/>
      <c r="K55" s="182"/>
      <c r="L55" s="182"/>
      <c r="M55" s="182"/>
      <c r="N55" s="182"/>
      <c r="O55" s="182"/>
      <c r="P55" s="182"/>
      <c r="Q55" s="25"/>
    </row>
    <row r="56" spans="1:17" s="18" customFormat="1" ht="12.75">
      <c r="A56" s="193"/>
      <c r="B56" s="193"/>
      <c r="C56" s="197" t="s">
        <v>528</v>
      </c>
      <c r="D56" s="193" t="s">
        <v>524</v>
      </c>
      <c r="E56" s="200">
        <f>E53*0.05</f>
        <v>0.559</v>
      </c>
      <c r="F56" s="200"/>
      <c r="G56" s="200"/>
      <c r="H56" s="183"/>
      <c r="I56" s="200"/>
      <c r="J56" s="186"/>
      <c r="K56" s="182"/>
      <c r="L56" s="182"/>
      <c r="M56" s="182"/>
      <c r="N56" s="182"/>
      <c r="O56" s="182"/>
      <c r="P56" s="182"/>
      <c r="Q56" s="25"/>
    </row>
    <row r="57" spans="1:17" s="18" customFormat="1" ht="12.75">
      <c r="A57" s="193"/>
      <c r="B57" s="193"/>
      <c r="C57" s="197"/>
      <c r="D57" s="193"/>
      <c r="E57" s="200"/>
      <c r="F57" s="200"/>
      <c r="G57" s="200"/>
      <c r="H57" s="183"/>
      <c r="I57" s="200"/>
      <c r="J57" s="186"/>
      <c r="K57" s="182"/>
      <c r="L57" s="182"/>
      <c r="M57" s="182"/>
      <c r="N57" s="182"/>
      <c r="O57" s="182"/>
      <c r="P57" s="182"/>
      <c r="Q57" s="25"/>
    </row>
    <row r="58" spans="1:16" ht="12.75">
      <c r="A58" s="191"/>
      <c r="B58" s="191"/>
      <c r="C58" s="195" t="s">
        <v>513</v>
      </c>
      <c r="D58" s="191"/>
      <c r="E58" s="194"/>
      <c r="F58" s="186"/>
      <c r="G58" s="186"/>
      <c r="H58" s="184"/>
      <c r="I58" s="186"/>
      <c r="J58" s="182"/>
      <c r="K58" s="186"/>
      <c r="L58" s="186"/>
      <c r="M58" s="186"/>
      <c r="N58" s="186"/>
      <c r="O58" s="186"/>
      <c r="P58" s="186"/>
    </row>
    <row r="59" spans="1:16" ht="12.75">
      <c r="A59" s="191">
        <v>25</v>
      </c>
      <c r="B59" s="191"/>
      <c r="C59" s="192" t="s">
        <v>304</v>
      </c>
      <c r="D59" s="191" t="s">
        <v>363</v>
      </c>
      <c r="E59" s="194">
        <v>265</v>
      </c>
      <c r="F59" s="186"/>
      <c r="G59" s="186"/>
      <c r="H59" s="184"/>
      <c r="I59" s="186"/>
      <c r="J59" s="182"/>
      <c r="K59" s="186"/>
      <c r="L59" s="186"/>
      <c r="M59" s="186"/>
      <c r="N59" s="186"/>
      <c r="O59" s="186"/>
      <c r="P59" s="186"/>
    </row>
    <row r="60" spans="1:16" ht="12.75">
      <c r="A60" s="191">
        <v>26</v>
      </c>
      <c r="B60" s="201"/>
      <c r="C60" s="202" t="s">
        <v>391</v>
      </c>
      <c r="D60" s="191" t="s">
        <v>392</v>
      </c>
      <c r="E60" s="194">
        <v>63</v>
      </c>
      <c r="F60" s="186"/>
      <c r="G60" s="186"/>
      <c r="H60" s="184"/>
      <c r="I60" s="186"/>
      <c r="J60" s="182"/>
      <c r="K60" s="186"/>
      <c r="L60" s="186"/>
      <c r="M60" s="186"/>
      <c r="N60" s="186"/>
      <c r="O60" s="186"/>
      <c r="P60" s="186"/>
    </row>
    <row r="61" spans="1:16" ht="12.75">
      <c r="A61" s="191">
        <v>27</v>
      </c>
      <c r="B61" s="201"/>
      <c r="C61" s="409" t="s">
        <v>607</v>
      </c>
      <c r="D61" s="191" t="s">
        <v>363</v>
      </c>
      <c r="E61" s="194">
        <v>122</v>
      </c>
      <c r="F61" s="186"/>
      <c r="G61" s="186"/>
      <c r="H61" s="184"/>
      <c r="I61" s="186"/>
      <c r="J61" s="182"/>
      <c r="K61" s="186"/>
      <c r="L61" s="186"/>
      <c r="M61" s="186"/>
      <c r="N61" s="186"/>
      <c r="O61" s="186"/>
      <c r="P61" s="186"/>
    </row>
    <row r="62" spans="1:16" ht="12.75">
      <c r="A62" s="191"/>
      <c r="B62" s="201"/>
      <c r="C62" s="204" t="s">
        <v>393</v>
      </c>
      <c r="D62" s="191" t="s">
        <v>362</v>
      </c>
      <c r="E62" s="194">
        <f>E61*4.4</f>
        <v>536.8000000000001</v>
      </c>
      <c r="F62" s="186"/>
      <c r="G62" s="186"/>
      <c r="H62" s="184"/>
      <c r="I62" s="186"/>
      <c r="J62" s="182"/>
      <c r="K62" s="186"/>
      <c r="L62" s="186"/>
      <c r="M62" s="186"/>
      <c r="N62" s="186"/>
      <c r="O62" s="186"/>
      <c r="P62" s="186"/>
    </row>
    <row r="63" spans="1:16" ht="12.75">
      <c r="A63" s="191">
        <v>28</v>
      </c>
      <c r="B63" s="201"/>
      <c r="C63" s="202" t="s">
        <v>394</v>
      </c>
      <c r="D63" s="191"/>
      <c r="E63" s="194"/>
      <c r="F63" s="186"/>
      <c r="G63" s="186"/>
      <c r="H63" s="184"/>
      <c r="I63" s="186"/>
      <c r="J63" s="182"/>
      <c r="K63" s="186"/>
      <c r="L63" s="186"/>
      <c r="M63" s="186"/>
      <c r="N63" s="186"/>
      <c r="O63" s="186"/>
      <c r="P63" s="186"/>
    </row>
    <row r="64" spans="1:16" ht="12.75">
      <c r="A64" s="191"/>
      <c r="B64" s="201"/>
      <c r="C64" s="202" t="s">
        <v>287</v>
      </c>
      <c r="D64" s="191" t="s">
        <v>363</v>
      </c>
      <c r="E64" s="194">
        <v>113</v>
      </c>
      <c r="F64" s="186"/>
      <c r="G64" s="186"/>
      <c r="H64" s="184"/>
      <c r="I64" s="186"/>
      <c r="J64" s="182"/>
      <c r="K64" s="186"/>
      <c r="L64" s="186"/>
      <c r="M64" s="186"/>
      <c r="N64" s="186"/>
      <c r="O64" s="186"/>
      <c r="P64" s="186"/>
    </row>
    <row r="65" spans="1:16" ht="12.75">
      <c r="A65" s="191"/>
      <c r="B65" s="201"/>
      <c r="C65" s="204" t="s">
        <v>286</v>
      </c>
      <c r="D65" s="191" t="s">
        <v>363</v>
      </c>
      <c r="E65" s="194">
        <f>E64*1.03</f>
        <v>116.39</v>
      </c>
      <c r="F65" s="186"/>
      <c r="G65" s="186"/>
      <c r="H65" s="184"/>
      <c r="I65" s="186"/>
      <c r="J65" s="182"/>
      <c r="K65" s="186"/>
      <c r="L65" s="186"/>
      <c r="M65" s="186"/>
      <c r="N65" s="186"/>
      <c r="O65" s="186"/>
      <c r="P65" s="186"/>
    </row>
    <row r="66" spans="1:16" ht="12.75">
      <c r="A66" s="191"/>
      <c r="B66" s="201"/>
      <c r="C66" s="204" t="s">
        <v>395</v>
      </c>
      <c r="D66" s="191" t="s">
        <v>362</v>
      </c>
      <c r="E66" s="194">
        <f>E64*4</f>
        <v>452</v>
      </c>
      <c r="F66" s="186"/>
      <c r="G66" s="186"/>
      <c r="H66" s="184"/>
      <c r="I66" s="186"/>
      <c r="J66" s="182"/>
      <c r="K66" s="186"/>
      <c r="L66" s="186"/>
      <c r="M66" s="186"/>
      <c r="N66" s="186"/>
      <c r="O66" s="186"/>
      <c r="P66" s="186"/>
    </row>
    <row r="67" spans="1:16" ht="12.75">
      <c r="A67" s="191"/>
      <c r="B67" s="201"/>
      <c r="C67" s="204" t="s">
        <v>402</v>
      </c>
      <c r="D67" s="191" t="s">
        <v>360</v>
      </c>
      <c r="E67" s="194">
        <v>84</v>
      </c>
      <c r="F67" s="186"/>
      <c r="G67" s="186"/>
      <c r="H67" s="184"/>
      <c r="I67" s="186"/>
      <c r="J67" s="182"/>
      <c r="K67" s="186"/>
      <c r="L67" s="186"/>
      <c r="M67" s="186"/>
      <c r="N67" s="186"/>
      <c r="O67" s="186"/>
      <c r="P67" s="186"/>
    </row>
    <row r="68" spans="1:16" ht="12.75">
      <c r="A68" s="191">
        <v>29</v>
      </c>
      <c r="B68" s="201"/>
      <c r="C68" s="202" t="s">
        <v>396</v>
      </c>
      <c r="D68" s="191" t="s">
        <v>392</v>
      </c>
      <c r="E68" s="194">
        <v>57</v>
      </c>
      <c r="F68" s="186"/>
      <c r="G68" s="186"/>
      <c r="H68" s="184"/>
      <c r="I68" s="186"/>
      <c r="J68" s="182"/>
      <c r="K68" s="186"/>
      <c r="L68" s="186"/>
      <c r="M68" s="186"/>
      <c r="N68" s="186"/>
      <c r="O68" s="186"/>
      <c r="P68" s="186"/>
    </row>
    <row r="69" spans="1:16" ht="12.75">
      <c r="A69" s="191">
        <v>30</v>
      </c>
      <c r="B69" s="201"/>
      <c r="C69" s="202" t="s">
        <v>397</v>
      </c>
      <c r="D69" s="191" t="s">
        <v>363</v>
      </c>
      <c r="E69" s="194">
        <v>50</v>
      </c>
      <c r="F69" s="186"/>
      <c r="G69" s="186"/>
      <c r="H69" s="184"/>
      <c r="I69" s="186"/>
      <c r="J69" s="182"/>
      <c r="K69" s="186"/>
      <c r="L69" s="186"/>
      <c r="M69" s="186"/>
      <c r="N69" s="186"/>
      <c r="O69" s="186"/>
      <c r="P69" s="186"/>
    </row>
    <row r="70" spans="1:16" ht="12.75">
      <c r="A70" s="191"/>
      <c r="B70" s="201"/>
      <c r="C70" s="204" t="s">
        <v>385</v>
      </c>
      <c r="D70" s="191" t="s">
        <v>362</v>
      </c>
      <c r="E70" s="194">
        <f>E69*3.7</f>
        <v>185</v>
      </c>
      <c r="F70" s="186"/>
      <c r="G70" s="186"/>
      <c r="H70" s="184"/>
      <c r="I70" s="186"/>
      <c r="J70" s="182"/>
      <c r="K70" s="186"/>
      <c r="L70" s="186"/>
      <c r="M70" s="186"/>
      <c r="N70" s="186"/>
      <c r="O70" s="186"/>
      <c r="P70" s="186"/>
    </row>
    <row r="71" spans="1:16" ht="12.75">
      <c r="A71" s="205"/>
      <c r="B71" s="206"/>
      <c r="C71" s="207" t="s">
        <v>409</v>
      </c>
      <c r="D71" s="205" t="s">
        <v>363</v>
      </c>
      <c r="E71" s="208">
        <f>E69*1.05</f>
        <v>52.5</v>
      </c>
      <c r="F71" s="209"/>
      <c r="G71" s="209"/>
      <c r="H71" s="184"/>
      <c r="I71" s="209"/>
      <c r="J71" s="182"/>
      <c r="K71" s="186"/>
      <c r="L71" s="186"/>
      <c r="M71" s="186"/>
      <c r="N71" s="186"/>
      <c r="O71" s="186"/>
      <c r="P71" s="186"/>
    </row>
    <row r="72" spans="1:16" ht="12.75">
      <c r="A72" s="205"/>
      <c r="B72" s="206"/>
      <c r="C72" s="207" t="s">
        <v>398</v>
      </c>
      <c r="D72" s="205" t="s">
        <v>362</v>
      </c>
      <c r="E72" s="208">
        <f>E70*4</f>
        <v>740</v>
      </c>
      <c r="F72" s="209"/>
      <c r="G72" s="209"/>
      <c r="H72" s="184"/>
      <c r="I72" s="209"/>
      <c r="J72" s="182"/>
      <c r="K72" s="186"/>
      <c r="L72" s="186"/>
      <c r="M72" s="186"/>
      <c r="N72" s="186"/>
      <c r="O72" s="186"/>
      <c r="P72" s="186"/>
    </row>
    <row r="73" spans="1:16" ht="12.75">
      <c r="A73" s="191">
        <v>31</v>
      </c>
      <c r="B73" s="201"/>
      <c r="C73" s="202" t="s">
        <v>399</v>
      </c>
      <c r="D73" s="191" t="s">
        <v>363</v>
      </c>
      <c r="E73" s="194">
        <v>50</v>
      </c>
      <c r="F73" s="186"/>
      <c r="G73" s="186"/>
      <c r="H73" s="184"/>
      <c r="I73" s="186"/>
      <c r="J73" s="182"/>
      <c r="K73" s="186"/>
      <c r="L73" s="186"/>
      <c r="M73" s="186"/>
      <c r="N73" s="186"/>
      <c r="O73" s="186"/>
      <c r="P73" s="186"/>
    </row>
    <row r="74" spans="1:16" ht="12.75">
      <c r="A74" s="191"/>
      <c r="B74" s="201"/>
      <c r="C74" s="204" t="s">
        <v>400</v>
      </c>
      <c r="D74" s="191" t="s">
        <v>401</v>
      </c>
      <c r="E74" s="194">
        <f>E73*0.3</f>
        <v>15</v>
      </c>
      <c r="F74" s="186"/>
      <c r="G74" s="186"/>
      <c r="H74" s="184"/>
      <c r="I74" s="186"/>
      <c r="J74" s="182"/>
      <c r="K74" s="186"/>
      <c r="L74" s="186"/>
      <c r="M74" s="186"/>
      <c r="N74" s="186"/>
      <c r="O74" s="186"/>
      <c r="P74" s="186"/>
    </row>
    <row r="75" spans="1:23" ht="38.25">
      <c r="A75" s="152">
        <v>32</v>
      </c>
      <c r="B75" s="152"/>
      <c r="C75" s="250" t="s">
        <v>587</v>
      </c>
      <c r="D75" s="152" t="s">
        <v>386</v>
      </c>
      <c r="E75" s="188">
        <v>710</v>
      </c>
      <c r="F75" s="182"/>
      <c r="G75" s="182"/>
      <c r="H75" s="183"/>
      <c r="I75" s="182"/>
      <c r="J75" s="182"/>
      <c r="K75" s="182"/>
      <c r="L75" s="182"/>
      <c r="M75" s="182"/>
      <c r="N75" s="182"/>
      <c r="O75" s="182"/>
      <c r="P75" s="182"/>
      <c r="Q75" s="21"/>
      <c r="R75" s="92"/>
      <c r="S75" s="93"/>
      <c r="T75" s="93"/>
      <c r="U75" s="93"/>
      <c r="V75" s="93"/>
      <c r="W75" s="93"/>
    </row>
    <row r="76" spans="1:23" ht="12.75">
      <c r="A76" s="152"/>
      <c r="B76" s="152"/>
      <c r="C76" s="210" t="s">
        <v>53</v>
      </c>
      <c r="D76" s="152" t="s">
        <v>386</v>
      </c>
      <c r="E76" s="188">
        <f>E75*1.05</f>
        <v>745.5</v>
      </c>
      <c r="F76" s="182"/>
      <c r="G76" s="182"/>
      <c r="H76" s="183"/>
      <c r="I76" s="211"/>
      <c r="J76" s="182"/>
      <c r="K76" s="182"/>
      <c r="L76" s="182"/>
      <c r="M76" s="182"/>
      <c r="N76" s="182"/>
      <c r="O76" s="182"/>
      <c r="P76" s="182"/>
      <c r="Q76" s="21"/>
      <c r="R76" s="92"/>
      <c r="S76" s="93"/>
      <c r="T76" s="93"/>
      <c r="U76" s="93"/>
      <c r="V76" s="93"/>
      <c r="W76" s="93"/>
    </row>
    <row r="77" spans="1:23" ht="12.75">
      <c r="A77" s="152"/>
      <c r="B77" s="152"/>
      <c r="C77" s="210" t="s">
        <v>50</v>
      </c>
      <c r="D77" s="152" t="s">
        <v>362</v>
      </c>
      <c r="E77" s="188">
        <f>E75*6</f>
        <v>4260</v>
      </c>
      <c r="F77" s="182"/>
      <c r="G77" s="182"/>
      <c r="H77" s="183"/>
      <c r="I77" s="182"/>
      <c r="J77" s="182"/>
      <c r="K77" s="182"/>
      <c r="L77" s="182"/>
      <c r="M77" s="182"/>
      <c r="N77" s="182"/>
      <c r="O77" s="182"/>
      <c r="P77" s="182"/>
      <c r="Q77" s="21"/>
      <c r="R77" s="92"/>
      <c r="S77" s="93"/>
      <c r="T77" s="93"/>
      <c r="U77" s="93"/>
      <c r="V77" s="93"/>
      <c r="W77" s="93"/>
    </row>
    <row r="78" spans="1:23" ht="12.75">
      <c r="A78" s="152"/>
      <c r="B78" s="152"/>
      <c r="C78" s="210" t="s">
        <v>51</v>
      </c>
      <c r="D78" s="152" t="s">
        <v>364</v>
      </c>
      <c r="E78" s="188">
        <f>E75*4</f>
        <v>2840</v>
      </c>
      <c r="F78" s="182"/>
      <c r="G78" s="182"/>
      <c r="H78" s="183"/>
      <c r="I78" s="182"/>
      <c r="J78" s="182"/>
      <c r="K78" s="182"/>
      <c r="L78" s="182"/>
      <c r="M78" s="182"/>
      <c r="N78" s="182"/>
      <c r="O78" s="182"/>
      <c r="P78" s="182"/>
      <c r="Q78" s="21"/>
      <c r="R78" s="92"/>
      <c r="S78" s="93"/>
      <c r="T78" s="93"/>
      <c r="U78" s="93"/>
      <c r="V78" s="93"/>
      <c r="W78" s="93"/>
    </row>
    <row r="79" spans="1:23" ht="25.5">
      <c r="A79" s="152">
        <v>33</v>
      </c>
      <c r="B79" s="152"/>
      <c r="C79" s="250" t="s">
        <v>588</v>
      </c>
      <c r="D79" s="152" t="s">
        <v>386</v>
      </c>
      <c r="E79" s="188">
        <v>710</v>
      </c>
      <c r="F79" s="182"/>
      <c r="G79" s="182"/>
      <c r="H79" s="183"/>
      <c r="I79" s="182"/>
      <c r="J79" s="182"/>
      <c r="K79" s="182"/>
      <c r="L79" s="182"/>
      <c r="M79" s="182"/>
      <c r="N79" s="182"/>
      <c r="O79" s="182"/>
      <c r="P79" s="182"/>
      <c r="Q79" s="21"/>
      <c r="R79" s="92"/>
      <c r="S79" s="93"/>
      <c r="T79" s="93"/>
      <c r="U79" s="93"/>
      <c r="V79" s="93"/>
      <c r="W79" s="93"/>
    </row>
    <row r="80" spans="1:23" ht="12.75">
      <c r="A80" s="152"/>
      <c r="B80" s="152"/>
      <c r="C80" s="210" t="s">
        <v>50</v>
      </c>
      <c r="D80" s="152" t="s">
        <v>362</v>
      </c>
      <c r="E80" s="188">
        <f>E79*6</f>
        <v>4260</v>
      </c>
      <c r="F80" s="182"/>
      <c r="G80" s="182"/>
      <c r="H80" s="183"/>
      <c r="I80" s="182"/>
      <c r="J80" s="182"/>
      <c r="K80" s="182"/>
      <c r="L80" s="182"/>
      <c r="M80" s="182"/>
      <c r="N80" s="182"/>
      <c r="O80" s="182"/>
      <c r="P80" s="182"/>
      <c r="Q80" s="21"/>
      <c r="R80" s="92"/>
      <c r="S80" s="93"/>
      <c r="T80" s="93"/>
      <c r="U80" s="93"/>
      <c r="V80" s="93"/>
      <c r="W80" s="93"/>
    </row>
    <row r="81" spans="1:23" ht="12.75">
      <c r="A81" s="152"/>
      <c r="B81" s="152"/>
      <c r="C81" s="212" t="s">
        <v>52</v>
      </c>
      <c r="D81" s="152" t="s">
        <v>386</v>
      </c>
      <c r="E81" s="188">
        <f>E79*1.1</f>
        <v>781.0000000000001</v>
      </c>
      <c r="F81" s="182"/>
      <c r="G81" s="182"/>
      <c r="H81" s="183"/>
      <c r="I81" s="182"/>
      <c r="J81" s="182"/>
      <c r="K81" s="182"/>
      <c r="L81" s="182"/>
      <c r="M81" s="182"/>
      <c r="N81" s="182"/>
      <c r="O81" s="182"/>
      <c r="P81" s="182"/>
      <c r="Q81" s="21"/>
      <c r="R81" s="92"/>
      <c r="S81" s="93"/>
      <c r="T81" s="93"/>
      <c r="U81" s="93"/>
      <c r="V81" s="93"/>
      <c r="W81" s="93"/>
    </row>
    <row r="82" spans="1:16" ht="25.5">
      <c r="A82" s="191">
        <v>34</v>
      </c>
      <c r="B82" s="191"/>
      <c r="C82" s="203" t="s">
        <v>406</v>
      </c>
      <c r="D82" s="191" t="s">
        <v>386</v>
      </c>
      <c r="E82" s="194">
        <v>710</v>
      </c>
      <c r="F82" s="186"/>
      <c r="G82" s="186"/>
      <c r="H82" s="184"/>
      <c r="I82" s="186"/>
      <c r="J82" s="182"/>
      <c r="K82" s="186"/>
      <c r="L82" s="186"/>
      <c r="M82" s="186"/>
      <c r="N82" s="186"/>
      <c r="O82" s="186"/>
      <c r="P82" s="186"/>
    </row>
    <row r="83" spans="1:16" ht="12.75">
      <c r="A83" s="191"/>
      <c r="B83" s="191"/>
      <c r="C83" s="213" t="s">
        <v>385</v>
      </c>
      <c r="D83" s="191" t="s">
        <v>362</v>
      </c>
      <c r="E83" s="194">
        <f>E82*6.5</f>
        <v>4615</v>
      </c>
      <c r="F83" s="186"/>
      <c r="G83" s="186"/>
      <c r="H83" s="184"/>
      <c r="I83" s="186"/>
      <c r="J83" s="182"/>
      <c r="K83" s="186"/>
      <c r="L83" s="186"/>
      <c r="M83" s="186"/>
      <c r="N83" s="186"/>
      <c r="O83" s="186"/>
      <c r="P83" s="186"/>
    </row>
    <row r="84" spans="1:16" ht="12.75">
      <c r="A84" s="191"/>
      <c r="B84" s="191"/>
      <c r="C84" s="213" t="s">
        <v>398</v>
      </c>
      <c r="D84" s="191" t="s">
        <v>362</v>
      </c>
      <c r="E84" s="194">
        <v>87</v>
      </c>
      <c r="F84" s="186"/>
      <c r="G84" s="186"/>
      <c r="H84" s="184"/>
      <c r="I84" s="186"/>
      <c r="J84" s="182"/>
      <c r="K84" s="186"/>
      <c r="L84" s="186"/>
      <c r="M84" s="186"/>
      <c r="N84" s="186"/>
      <c r="O84" s="186"/>
      <c r="P84" s="186"/>
    </row>
    <row r="85" spans="1:16" ht="12.75">
      <c r="A85" s="191">
        <v>35</v>
      </c>
      <c r="B85" s="191"/>
      <c r="C85" s="202" t="s">
        <v>403</v>
      </c>
      <c r="D85" s="191" t="s">
        <v>363</v>
      </c>
      <c r="E85" s="194">
        <v>710</v>
      </c>
      <c r="F85" s="186"/>
      <c r="G85" s="186"/>
      <c r="H85" s="184"/>
      <c r="I85" s="186"/>
      <c r="J85" s="182"/>
      <c r="K85" s="186"/>
      <c r="L85" s="186"/>
      <c r="M85" s="186"/>
      <c r="N85" s="186"/>
      <c r="O85" s="186"/>
      <c r="P85" s="186"/>
    </row>
    <row r="86" spans="1:16" ht="12.75">
      <c r="A86" s="191"/>
      <c r="B86" s="191"/>
      <c r="C86" s="204" t="s">
        <v>400</v>
      </c>
      <c r="D86" s="191" t="s">
        <v>401</v>
      </c>
      <c r="E86" s="194">
        <f>E85*0.3</f>
        <v>213</v>
      </c>
      <c r="F86" s="186"/>
      <c r="G86" s="186"/>
      <c r="H86" s="184"/>
      <c r="I86" s="186"/>
      <c r="J86" s="182"/>
      <c r="K86" s="186"/>
      <c r="L86" s="186"/>
      <c r="M86" s="186"/>
      <c r="N86" s="186"/>
      <c r="O86" s="186"/>
      <c r="P86" s="186"/>
    </row>
    <row r="87" spans="1:16" ht="12.75">
      <c r="A87" s="193">
        <v>36</v>
      </c>
      <c r="B87" s="214"/>
      <c r="C87" s="215" t="s">
        <v>577</v>
      </c>
      <c r="D87" s="214" t="s">
        <v>364</v>
      </c>
      <c r="E87" s="216">
        <v>3</v>
      </c>
      <c r="F87" s="217"/>
      <c r="G87" s="217"/>
      <c r="H87" s="184"/>
      <c r="I87" s="217"/>
      <c r="J87" s="182"/>
      <c r="K87" s="186"/>
      <c r="L87" s="186"/>
      <c r="M87" s="186"/>
      <c r="N87" s="186"/>
      <c r="O87" s="186"/>
      <c r="P87" s="186"/>
    </row>
    <row r="88" spans="1:16" ht="27.75" customHeight="1">
      <c r="A88" s="193">
        <v>37</v>
      </c>
      <c r="B88" s="214"/>
      <c r="C88" s="218" t="s">
        <v>578</v>
      </c>
      <c r="D88" s="191" t="s">
        <v>363</v>
      </c>
      <c r="E88" s="216">
        <v>116.4</v>
      </c>
      <c r="F88" s="217"/>
      <c r="G88" s="217"/>
      <c r="H88" s="184"/>
      <c r="I88" s="217"/>
      <c r="J88" s="182"/>
      <c r="K88" s="186"/>
      <c r="L88" s="186"/>
      <c r="M88" s="186"/>
      <c r="N88" s="186"/>
      <c r="O88" s="186"/>
      <c r="P88" s="186"/>
    </row>
    <row r="89" spans="1:16" ht="12.75">
      <c r="A89" s="193"/>
      <c r="B89" s="214"/>
      <c r="C89" s="218"/>
      <c r="D89" s="191"/>
      <c r="E89" s="216"/>
      <c r="F89" s="217"/>
      <c r="G89" s="217"/>
      <c r="H89" s="184"/>
      <c r="I89" s="217"/>
      <c r="J89" s="182"/>
      <c r="K89" s="186"/>
      <c r="L89" s="186"/>
      <c r="M89" s="186"/>
      <c r="N89" s="186"/>
      <c r="O89" s="186"/>
      <c r="P89" s="186"/>
    </row>
    <row r="90" spans="1:16" ht="12.75">
      <c r="A90" s="191"/>
      <c r="B90" s="191"/>
      <c r="C90" s="195" t="s">
        <v>514</v>
      </c>
      <c r="D90" s="191"/>
      <c r="E90" s="194"/>
      <c r="F90" s="186"/>
      <c r="G90" s="186"/>
      <c r="H90" s="184"/>
      <c r="I90" s="186"/>
      <c r="J90" s="186"/>
      <c r="K90" s="186"/>
      <c r="L90" s="186"/>
      <c r="M90" s="186"/>
      <c r="N90" s="186"/>
      <c r="O90" s="186"/>
      <c r="P90" s="186"/>
    </row>
    <row r="91" spans="1:23" ht="12.75">
      <c r="A91" s="152">
        <v>38</v>
      </c>
      <c r="B91" s="152"/>
      <c r="C91" s="199" t="s">
        <v>500</v>
      </c>
      <c r="D91" s="193" t="s">
        <v>358</v>
      </c>
      <c r="E91" s="188">
        <v>375</v>
      </c>
      <c r="F91" s="182"/>
      <c r="G91" s="182"/>
      <c r="H91" s="184"/>
      <c r="I91" s="182"/>
      <c r="J91" s="186"/>
      <c r="K91" s="186"/>
      <c r="L91" s="186"/>
      <c r="M91" s="186"/>
      <c r="N91" s="186"/>
      <c r="O91" s="186"/>
      <c r="P91" s="186"/>
      <c r="Q91" s="16"/>
      <c r="R91" s="16"/>
      <c r="S91" s="16"/>
      <c r="T91" s="16"/>
      <c r="U91" s="16"/>
      <c r="V91" s="16"/>
      <c r="W91" s="16"/>
    </row>
    <row r="92" spans="1:23" ht="12.75">
      <c r="A92" s="152"/>
      <c r="B92" s="152"/>
      <c r="C92" s="197" t="s">
        <v>283</v>
      </c>
      <c r="D92" s="193" t="s">
        <v>358</v>
      </c>
      <c r="E92" s="188">
        <f>E91*1.1</f>
        <v>412.50000000000006</v>
      </c>
      <c r="F92" s="182"/>
      <c r="G92" s="182"/>
      <c r="H92" s="184"/>
      <c r="I92" s="182"/>
      <c r="J92" s="186"/>
      <c r="K92" s="186"/>
      <c r="L92" s="186"/>
      <c r="M92" s="186"/>
      <c r="N92" s="186"/>
      <c r="O92" s="186"/>
      <c r="P92" s="186"/>
      <c r="Q92" s="16"/>
      <c r="R92" s="16"/>
      <c r="S92" s="16"/>
      <c r="T92" s="16"/>
      <c r="U92" s="16"/>
      <c r="V92" s="16"/>
      <c r="W92" s="16"/>
    </row>
    <row r="93" spans="1:18" ht="25.5">
      <c r="A93" s="152">
        <v>39</v>
      </c>
      <c r="B93" s="152"/>
      <c r="C93" s="190" t="s">
        <v>574</v>
      </c>
      <c r="D93" s="193" t="s">
        <v>363</v>
      </c>
      <c r="E93" s="188">
        <v>375</v>
      </c>
      <c r="F93" s="182"/>
      <c r="G93" s="182"/>
      <c r="H93" s="184"/>
      <c r="I93" s="182"/>
      <c r="J93" s="186"/>
      <c r="K93" s="186"/>
      <c r="L93" s="186"/>
      <c r="M93" s="186"/>
      <c r="N93" s="186"/>
      <c r="O93" s="186"/>
      <c r="P93" s="186"/>
      <c r="Q93" s="47"/>
      <c r="R93" s="48"/>
    </row>
    <row r="94" spans="1:18" ht="12.75">
      <c r="A94" s="152"/>
      <c r="B94" s="152"/>
      <c r="C94" s="219" t="s">
        <v>284</v>
      </c>
      <c r="D94" s="152" t="s">
        <v>417</v>
      </c>
      <c r="E94" s="188">
        <v>321</v>
      </c>
      <c r="F94" s="182"/>
      <c r="G94" s="182"/>
      <c r="H94" s="184"/>
      <c r="I94" s="182"/>
      <c r="J94" s="186"/>
      <c r="K94" s="186"/>
      <c r="L94" s="186"/>
      <c r="M94" s="186"/>
      <c r="N94" s="186"/>
      <c r="O94" s="186"/>
      <c r="P94" s="186"/>
      <c r="Q94" s="47"/>
      <c r="R94" s="48"/>
    </row>
    <row r="95" spans="1:18" ht="12.75">
      <c r="A95" s="152"/>
      <c r="B95" s="152"/>
      <c r="C95" s="219" t="s">
        <v>390</v>
      </c>
      <c r="D95" s="193" t="s">
        <v>392</v>
      </c>
      <c r="E95" s="188">
        <v>1.2</v>
      </c>
      <c r="F95" s="182"/>
      <c r="G95" s="182"/>
      <c r="H95" s="184"/>
      <c r="I95" s="182"/>
      <c r="J95" s="186"/>
      <c r="K95" s="186"/>
      <c r="L95" s="186"/>
      <c r="M95" s="186"/>
      <c r="N95" s="186"/>
      <c r="O95" s="186"/>
      <c r="P95" s="186"/>
      <c r="Q95" s="47"/>
      <c r="R95" s="48"/>
    </row>
    <row r="96" spans="1:16" ht="12.75">
      <c r="A96" s="191">
        <v>40</v>
      </c>
      <c r="B96" s="191"/>
      <c r="C96" s="192" t="s">
        <v>285</v>
      </c>
      <c r="D96" s="191" t="s">
        <v>360</v>
      </c>
      <c r="E96" s="194">
        <v>25</v>
      </c>
      <c r="F96" s="186"/>
      <c r="G96" s="186"/>
      <c r="H96" s="184"/>
      <c r="I96" s="186"/>
      <c r="J96" s="186"/>
      <c r="K96" s="186"/>
      <c r="L96" s="186"/>
      <c r="M96" s="186"/>
      <c r="N96" s="186"/>
      <c r="O96" s="186"/>
      <c r="P96" s="186"/>
    </row>
    <row r="97" spans="1:16" ht="12.75">
      <c r="A97" s="191"/>
      <c r="B97" s="191"/>
      <c r="C97" s="213" t="s">
        <v>390</v>
      </c>
      <c r="D97" s="193" t="s">
        <v>392</v>
      </c>
      <c r="E97" s="220">
        <v>2.1</v>
      </c>
      <c r="F97" s="186"/>
      <c r="G97" s="186"/>
      <c r="H97" s="184"/>
      <c r="I97" s="186"/>
      <c r="J97" s="186"/>
      <c r="K97" s="186"/>
      <c r="L97" s="186"/>
      <c r="M97" s="186"/>
      <c r="N97" s="186"/>
      <c r="O97" s="186"/>
      <c r="P97" s="186"/>
    </row>
    <row r="98" spans="1:16" ht="12.75">
      <c r="A98" s="191"/>
      <c r="B98" s="191"/>
      <c r="C98" s="213"/>
      <c r="D98" s="193"/>
      <c r="E98" s="220"/>
      <c r="F98" s="186"/>
      <c r="G98" s="186"/>
      <c r="H98" s="184"/>
      <c r="I98" s="186"/>
      <c r="J98" s="186"/>
      <c r="K98" s="186"/>
      <c r="L98" s="186"/>
      <c r="M98" s="186"/>
      <c r="N98" s="186"/>
      <c r="O98" s="186"/>
      <c r="P98" s="186"/>
    </row>
    <row r="99" spans="1:16" ht="12.75">
      <c r="A99" s="191"/>
      <c r="B99" s="191"/>
      <c r="C99" s="195" t="s">
        <v>515</v>
      </c>
      <c r="D99" s="191"/>
      <c r="E99" s="194"/>
      <c r="F99" s="186"/>
      <c r="G99" s="186"/>
      <c r="H99" s="184"/>
      <c r="I99" s="186"/>
      <c r="J99" s="186"/>
      <c r="K99" s="186"/>
      <c r="L99" s="186"/>
      <c r="M99" s="186"/>
      <c r="N99" s="186"/>
      <c r="O99" s="186"/>
      <c r="P99" s="186"/>
    </row>
    <row r="100" spans="1:29" ht="25.5">
      <c r="A100" s="191">
        <v>41</v>
      </c>
      <c r="B100" s="191"/>
      <c r="C100" s="221" t="s">
        <v>560</v>
      </c>
      <c r="D100" s="191" t="s">
        <v>404</v>
      </c>
      <c r="E100" s="194">
        <v>1</v>
      </c>
      <c r="F100" s="186"/>
      <c r="G100" s="186"/>
      <c r="H100" s="184"/>
      <c r="I100" s="186"/>
      <c r="J100" s="186"/>
      <c r="K100" s="186"/>
      <c r="L100" s="186"/>
      <c r="M100" s="186"/>
      <c r="N100" s="186"/>
      <c r="O100" s="186"/>
      <c r="P100" s="186"/>
      <c r="AC100" s="129"/>
    </row>
    <row r="101" spans="1:16" ht="12.75">
      <c r="A101" s="191">
        <v>42</v>
      </c>
      <c r="B101" s="191"/>
      <c r="C101" s="192" t="s">
        <v>405</v>
      </c>
      <c r="D101" s="191" t="s">
        <v>360</v>
      </c>
      <c r="E101" s="194">
        <v>150</v>
      </c>
      <c r="F101" s="186"/>
      <c r="G101" s="186"/>
      <c r="H101" s="184"/>
      <c r="I101" s="186"/>
      <c r="J101" s="186"/>
      <c r="K101" s="186"/>
      <c r="L101" s="186"/>
      <c r="M101" s="186"/>
      <c r="N101" s="186"/>
      <c r="O101" s="186"/>
      <c r="P101" s="186"/>
    </row>
    <row r="102" spans="1:16" ht="12.75">
      <c r="A102" s="191"/>
      <c r="B102" s="191"/>
      <c r="C102" s="213" t="s">
        <v>303</v>
      </c>
      <c r="D102" s="193" t="s">
        <v>524</v>
      </c>
      <c r="E102" s="194">
        <v>2.3</v>
      </c>
      <c r="F102" s="186"/>
      <c r="G102" s="186"/>
      <c r="H102" s="184"/>
      <c r="I102" s="186"/>
      <c r="J102" s="186"/>
      <c r="K102" s="186"/>
      <c r="L102" s="186"/>
      <c r="M102" s="186"/>
      <c r="N102" s="186"/>
      <c r="O102" s="186"/>
      <c r="P102" s="186"/>
    </row>
    <row r="103" spans="1:16" ht="12.75">
      <c r="A103" s="191"/>
      <c r="B103" s="191"/>
      <c r="C103" s="213" t="s">
        <v>269</v>
      </c>
      <c r="D103" s="193" t="s">
        <v>364</v>
      </c>
      <c r="E103" s="194">
        <v>200</v>
      </c>
      <c r="F103" s="186"/>
      <c r="G103" s="186"/>
      <c r="H103" s="184"/>
      <c r="I103" s="186"/>
      <c r="J103" s="186"/>
      <c r="K103" s="186"/>
      <c r="L103" s="186"/>
      <c r="M103" s="186"/>
      <c r="N103" s="186"/>
      <c r="O103" s="186"/>
      <c r="P103" s="186"/>
    </row>
    <row r="104" spans="1:24" ht="12.75">
      <c r="A104" s="191"/>
      <c r="B104" s="191"/>
      <c r="C104" s="213" t="s">
        <v>302</v>
      </c>
      <c r="D104" s="193" t="s">
        <v>361</v>
      </c>
      <c r="E104" s="194">
        <v>84</v>
      </c>
      <c r="F104" s="186"/>
      <c r="G104" s="186"/>
      <c r="H104" s="184"/>
      <c r="I104" s="186"/>
      <c r="J104" s="186"/>
      <c r="K104" s="186"/>
      <c r="L104" s="186"/>
      <c r="M104" s="186"/>
      <c r="N104" s="186"/>
      <c r="O104" s="186"/>
      <c r="P104" s="186"/>
      <c r="V104" s="129"/>
      <c r="W104" s="129"/>
      <c r="X104" s="129"/>
    </row>
    <row r="105" spans="1:16" ht="12.75">
      <c r="A105" s="191">
        <v>43</v>
      </c>
      <c r="B105" s="191"/>
      <c r="C105" s="192" t="s">
        <v>410</v>
      </c>
      <c r="D105" s="191" t="s">
        <v>363</v>
      </c>
      <c r="E105" s="194">
        <v>524</v>
      </c>
      <c r="F105" s="186"/>
      <c r="G105" s="186"/>
      <c r="H105" s="184"/>
      <c r="I105" s="186"/>
      <c r="J105" s="186"/>
      <c r="K105" s="186"/>
      <c r="L105" s="186"/>
      <c r="M105" s="186"/>
      <c r="N105" s="186"/>
      <c r="O105" s="186"/>
      <c r="P105" s="186"/>
    </row>
    <row r="106" spans="1:16" ht="12.75">
      <c r="A106" s="191"/>
      <c r="B106" s="191"/>
      <c r="C106" s="213" t="s">
        <v>411</v>
      </c>
      <c r="D106" s="191" t="s">
        <v>363</v>
      </c>
      <c r="E106" s="194">
        <f>E105*1.1</f>
        <v>576.4000000000001</v>
      </c>
      <c r="F106" s="186"/>
      <c r="G106" s="186"/>
      <c r="H106" s="184"/>
      <c r="I106" s="186"/>
      <c r="J106" s="186"/>
      <c r="K106" s="186"/>
      <c r="L106" s="186"/>
      <c r="M106" s="186"/>
      <c r="N106" s="186"/>
      <c r="O106" s="186"/>
      <c r="P106" s="186"/>
    </row>
    <row r="107" spans="1:16" ht="12.75">
      <c r="A107" s="191"/>
      <c r="B107" s="191"/>
      <c r="C107" s="213" t="s">
        <v>412</v>
      </c>
      <c r="D107" s="191" t="s">
        <v>392</v>
      </c>
      <c r="E107" s="194">
        <v>1.32</v>
      </c>
      <c r="F107" s="186"/>
      <c r="G107" s="186"/>
      <c r="H107" s="184"/>
      <c r="I107" s="186"/>
      <c r="J107" s="186"/>
      <c r="K107" s="186"/>
      <c r="L107" s="186"/>
      <c r="M107" s="186"/>
      <c r="N107" s="186"/>
      <c r="O107" s="186"/>
      <c r="P107" s="186"/>
    </row>
    <row r="108" spans="1:16" ht="25.5">
      <c r="A108" s="191">
        <v>44</v>
      </c>
      <c r="B108" s="191"/>
      <c r="C108" s="221" t="s">
        <v>579</v>
      </c>
      <c r="D108" s="193" t="s">
        <v>358</v>
      </c>
      <c r="E108" s="194">
        <v>524</v>
      </c>
      <c r="F108" s="186"/>
      <c r="G108" s="186"/>
      <c r="H108" s="184"/>
      <c r="I108" s="186"/>
      <c r="J108" s="186"/>
      <c r="K108" s="186"/>
      <c r="L108" s="186"/>
      <c r="M108" s="186"/>
      <c r="N108" s="186"/>
      <c r="O108" s="186"/>
      <c r="P108" s="186"/>
    </row>
    <row r="109" spans="1:16" ht="12.75">
      <c r="A109" s="222">
        <v>45</v>
      </c>
      <c r="B109" s="193"/>
      <c r="C109" s="223" t="s">
        <v>273</v>
      </c>
      <c r="D109" s="222" t="s">
        <v>363</v>
      </c>
      <c r="E109" s="216">
        <v>524</v>
      </c>
      <c r="F109" s="224"/>
      <c r="G109" s="224"/>
      <c r="H109" s="184"/>
      <c r="I109" s="224"/>
      <c r="J109" s="186"/>
      <c r="K109" s="186"/>
      <c r="L109" s="186"/>
      <c r="M109" s="186"/>
      <c r="N109" s="186"/>
      <c r="O109" s="186"/>
      <c r="P109" s="186"/>
    </row>
    <row r="110" spans="1:16" ht="12.75">
      <c r="A110" s="222"/>
      <c r="B110" s="193"/>
      <c r="C110" s="225" t="s">
        <v>274</v>
      </c>
      <c r="D110" s="222" t="s">
        <v>363</v>
      </c>
      <c r="E110" s="216">
        <f>E109*1.08</f>
        <v>565.9200000000001</v>
      </c>
      <c r="F110" s="224"/>
      <c r="G110" s="224"/>
      <c r="H110" s="184"/>
      <c r="I110" s="224"/>
      <c r="J110" s="186"/>
      <c r="K110" s="186"/>
      <c r="L110" s="186"/>
      <c r="M110" s="186"/>
      <c r="N110" s="186"/>
      <c r="O110" s="186"/>
      <c r="P110" s="186"/>
    </row>
    <row r="111" spans="1:16" ht="12.75">
      <c r="A111" s="222"/>
      <c r="B111" s="193"/>
      <c r="C111" s="225" t="s">
        <v>407</v>
      </c>
      <c r="D111" s="222" t="s">
        <v>364</v>
      </c>
      <c r="E111" s="216">
        <f>E109*8</f>
        <v>4192</v>
      </c>
      <c r="F111" s="224"/>
      <c r="G111" s="224"/>
      <c r="H111" s="184"/>
      <c r="I111" s="224"/>
      <c r="J111" s="186"/>
      <c r="K111" s="186"/>
      <c r="L111" s="186"/>
      <c r="M111" s="186"/>
      <c r="N111" s="186"/>
      <c r="O111" s="186"/>
      <c r="P111" s="186"/>
    </row>
    <row r="112" spans="1:16" s="25" customFormat="1" ht="25.5">
      <c r="A112" s="226">
        <v>46</v>
      </c>
      <c r="B112" s="214"/>
      <c r="C112" s="283" t="s">
        <v>589</v>
      </c>
      <c r="D112" s="226" t="s">
        <v>363</v>
      </c>
      <c r="E112" s="216">
        <v>56</v>
      </c>
      <c r="F112" s="228"/>
      <c r="G112" s="229"/>
      <c r="H112" s="181"/>
      <c r="I112" s="228"/>
      <c r="J112" s="181"/>
      <c r="K112" s="188"/>
      <c r="L112" s="230"/>
      <c r="M112" s="231"/>
      <c r="N112" s="231"/>
      <c r="O112" s="180"/>
      <c r="P112" s="232"/>
    </row>
    <row r="113" spans="1:16" s="25" customFormat="1" ht="12.75">
      <c r="A113" s="226"/>
      <c r="B113" s="214"/>
      <c r="C113" s="233" t="s">
        <v>580</v>
      </c>
      <c r="D113" s="214" t="s">
        <v>392</v>
      </c>
      <c r="E113" s="216">
        <v>0.3</v>
      </c>
      <c r="F113" s="228"/>
      <c r="G113" s="229"/>
      <c r="H113" s="181"/>
      <c r="I113" s="234"/>
      <c r="J113" s="181"/>
      <c r="K113" s="188"/>
      <c r="L113" s="230"/>
      <c r="M113" s="231"/>
      <c r="N113" s="231"/>
      <c r="O113" s="180"/>
      <c r="P113" s="232"/>
    </row>
    <row r="114" spans="1:16" s="25" customFormat="1" ht="12.75">
      <c r="A114" s="226"/>
      <c r="B114" s="214"/>
      <c r="C114" s="233" t="s">
        <v>581</v>
      </c>
      <c r="D114" s="226" t="s">
        <v>363</v>
      </c>
      <c r="E114" s="216">
        <f>E112*1.1</f>
        <v>61.60000000000001</v>
      </c>
      <c r="F114" s="228"/>
      <c r="G114" s="229"/>
      <c r="H114" s="181"/>
      <c r="I114" s="228"/>
      <c r="J114" s="181"/>
      <c r="K114" s="188"/>
      <c r="L114" s="230"/>
      <c r="M114" s="231"/>
      <c r="N114" s="231"/>
      <c r="O114" s="180"/>
      <c r="P114" s="232"/>
    </row>
    <row r="115" spans="1:16" s="25" customFormat="1" ht="12.75">
      <c r="A115" s="226"/>
      <c r="B115" s="214"/>
      <c r="C115" s="233" t="s">
        <v>272</v>
      </c>
      <c r="D115" s="226" t="s">
        <v>362</v>
      </c>
      <c r="E115" s="216">
        <f>E112*0.3</f>
        <v>16.8</v>
      </c>
      <c r="F115" s="228"/>
      <c r="G115" s="229"/>
      <c r="H115" s="181"/>
      <c r="I115" s="228"/>
      <c r="J115" s="181"/>
      <c r="K115" s="188"/>
      <c r="L115" s="230"/>
      <c r="M115" s="231"/>
      <c r="N115" s="231"/>
      <c r="O115" s="180"/>
      <c r="P115" s="232"/>
    </row>
    <row r="116" spans="1:17" ht="28.5" customHeight="1">
      <c r="A116" s="193">
        <v>47</v>
      </c>
      <c r="B116" s="152"/>
      <c r="C116" s="190" t="s">
        <v>279</v>
      </c>
      <c r="D116" s="152" t="s">
        <v>359</v>
      </c>
      <c r="E116" s="188">
        <v>1</v>
      </c>
      <c r="F116" s="182"/>
      <c r="G116" s="182"/>
      <c r="H116" s="184"/>
      <c r="I116" s="182"/>
      <c r="J116" s="186"/>
      <c r="K116" s="186"/>
      <c r="L116" s="186"/>
      <c r="M116" s="186"/>
      <c r="N116" s="186"/>
      <c r="O116" s="186"/>
      <c r="P116" s="186"/>
      <c r="Q116" s="18"/>
    </row>
    <row r="117" spans="1:17" ht="25.5">
      <c r="A117" s="193">
        <v>48</v>
      </c>
      <c r="B117" s="152"/>
      <c r="C117" s="190" t="s">
        <v>280</v>
      </c>
      <c r="D117" s="152" t="s">
        <v>359</v>
      </c>
      <c r="E117" s="188">
        <v>2</v>
      </c>
      <c r="F117" s="182"/>
      <c r="G117" s="182"/>
      <c r="H117" s="184"/>
      <c r="I117" s="182"/>
      <c r="J117" s="186"/>
      <c r="K117" s="186"/>
      <c r="L117" s="186"/>
      <c r="M117" s="186"/>
      <c r="N117" s="186"/>
      <c r="O117" s="186"/>
      <c r="P117" s="186"/>
      <c r="Q117" s="18"/>
    </row>
    <row r="118" spans="1:16" ht="25.5">
      <c r="A118" s="193">
        <v>49</v>
      </c>
      <c r="B118" s="193"/>
      <c r="C118" s="190" t="s">
        <v>501</v>
      </c>
      <c r="D118" s="152" t="s">
        <v>359</v>
      </c>
      <c r="E118" s="188">
        <v>1</v>
      </c>
      <c r="F118" s="182"/>
      <c r="G118" s="182"/>
      <c r="H118" s="184"/>
      <c r="I118" s="182"/>
      <c r="J118" s="186"/>
      <c r="K118" s="186"/>
      <c r="L118" s="186"/>
      <c r="M118" s="186"/>
      <c r="N118" s="186"/>
      <c r="O118" s="186"/>
      <c r="P118" s="186"/>
    </row>
    <row r="119" spans="1:24" s="25" customFormat="1" ht="12.75">
      <c r="A119" s="193">
        <v>50</v>
      </c>
      <c r="B119" s="152"/>
      <c r="C119" s="190" t="s">
        <v>271</v>
      </c>
      <c r="D119" s="152" t="s">
        <v>360</v>
      </c>
      <c r="E119" s="235">
        <v>89.4</v>
      </c>
      <c r="F119" s="188"/>
      <c r="G119" s="188"/>
      <c r="H119" s="236"/>
      <c r="I119" s="188"/>
      <c r="J119" s="188"/>
      <c r="K119" s="188"/>
      <c r="L119" s="237"/>
      <c r="M119" s="237"/>
      <c r="N119" s="237"/>
      <c r="O119" s="237"/>
      <c r="P119" s="237"/>
      <c r="R119" s="18"/>
      <c r="X119" s="18"/>
    </row>
    <row r="120" spans="1:16" s="25" customFormat="1" ht="12.75">
      <c r="A120" s="193">
        <v>51</v>
      </c>
      <c r="B120" s="152"/>
      <c r="C120" s="190" t="s">
        <v>270</v>
      </c>
      <c r="D120" s="152" t="s">
        <v>360</v>
      </c>
      <c r="E120" s="235">
        <v>154.4</v>
      </c>
      <c r="F120" s="188"/>
      <c r="G120" s="188"/>
      <c r="H120" s="236"/>
      <c r="I120" s="188"/>
      <c r="J120" s="188"/>
      <c r="K120" s="188"/>
      <c r="L120" s="237"/>
      <c r="M120" s="237"/>
      <c r="N120" s="237"/>
      <c r="O120" s="237"/>
      <c r="P120" s="237"/>
    </row>
    <row r="121" spans="1:16" ht="30" customHeight="1">
      <c r="A121" s="193">
        <v>52</v>
      </c>
      <c r="B121" s="193"/>
      <c r="C121" s="190" t="s">
        <v>277</v>
      </c>
      <c r="D121" s="152" t="s">
        <v>359</v>
      </c>
      <c r="E121" s="188">
        <v>6</v>
      </c>
      <c r="F121" s="182"/>
      <c r="G121" s="182"/>
      <c r="H121" s="236"/>
      <c r="I121" s="182"/>
      <c r="J121" s="188"/>
      <c r="K121" s="188"/>
      <c r="L121" s="237"/>
      <c r="M121" s="237"/>
      <c r="N121" s="237"/>
      <c r="O121" s="237"/>
      <c r="P121" s="237"/>
    </row>
    <row r="122" spans="1:16" ht="38.25">
      <c r="A122" s="193">
        <v>53</v>
      </c>
      <c r="B122" s="193"/>
      <c r="C122" s="190" t="s">
        <v>281</v>
      </c>
      <c r="D122" s="152" t="s">
        <v>359</v>
      </c>
      <c r="E122" s="188">
        <v>6</v>
      </c>
      <c r="F122" s="182"/>
      <c r="G122" s="182"/>
      <c r="H122" s="236"/>
      <c r="I122" s="182"/>
      <c r="J122" s="188"/>
      <c r="K122" s="188"/>
      <c r="L122" s="237"/>
      <c r="M122" s="237"/>
      <c r="N122" s="237"/>
      <c r="O122" s="237"/>
      <c r="P122" s="237"/>
    </row>
    <row r="123" spans="1:17" ht="12.75">
      <c r="A123" s="193">
        <v>54</v>
      </c>
      <c r="B123" s="193"/>
      <c r="C123" s="189" t="s">
        <v>4</v>
      </c>
      <c r="D123" s="193" t="s">
        <v>360</v>
      </c>
      <c r="E123" s="235">
        <v>90</v>
      </c>
      <c r="F123" s="238"/>
      <c r="G123" s="238"/>
      <c r="H123" s="184"/>
      <c r="I123" s="238"/>
      <c r="J123" s="186"/>
      <c r="K123" s="186"/>
      <c r="L123" s="186"/>
      <c r="M123" s="186"/>
      <c r="N123" s="186"/>
      <c r="O123" s="186"/>
      <c r="P123" s="186"/>
      <c r="Q123" s="18"/>
    </row>
    <row r="124" spans="1:17" ht="12.75">
      <c r="A124" s="189"/>
      <c r="B124" s="193"/>
      <c r="C124" s="210" t="s">
        <v>275</v>
      </c>
      <c r="D124" s="193" t="s">
        <v>360</v>
      </c>
      <c r="E124" s="200">
        <f>E123*1.03</f>
        <v>92.7</v>
      </c>
      <c r="F124" s="238"/>
      <c r="G124" s="238"/>
      <c r="H124" s="184"/>
      <c r="I124" s="238"/>
      <c r="J124" s="186"/>
      <c r="K124" s="186"/>
      <c r="L124" s="186"/>
      <c r="M124" s="186"/>
      <c r="N124" s="186"/>
      <c r="O124" s="186"/>
      <c r="P124" s="186"/>
      <c r="Q124" s="18"/>
    </row>
    <row r="125" spans="1:17" ht="12.75">
      <c r="A125" s="189"/>
      <c r="B125" s="193"/>
      <c r="C125" s="210" t="s">
        <v>507</v>
      </c>
      <c r="D125" s="193" t="s">
        <v>360</v>
      </c>
      <c r="E125" s="188">
        <v>90</v>
      </c>
      <c r="F125" s="238"/>
      <c r="G125" s="238"/>
      <c r="H125" s="184"/>
      <c r="I125" s="238"/>
      <c r="J125" s="186"/>
      <c r="K125" s="186"/>
      <c r="L125" s="186"/>
      <c r="M125" s="186"/>
      <c r="N125" s="186"/>
      <c r="O125" s="186"/>
      <c r="P125" s="186"/>
      <c r="Q125" s="18"/>
    </row>
    <row r="126" spans="1:17" ht="12.75">
      <c r="A126" s="189"/>
      <c r="B126" s="193"/>
      <c r="C126" s="210" t="s">
        <v>462</v>
      </c>
      <c r="D126" s="193" t="s">
        <v>364</v>
      </c>
      <c r="E126" s="188">
        <f>E123*2</f>
        <v>180</v>
      </c>
      <c r="F126" s="238"/>
      <c r="G126" s="238"/>
      <c r="H126" s="184"/>
      <c r="I126" s="238"/>
      <c r="J126" s="186"/>
      <c r="K126" s="186"/>
      <c r="L126" s="186"/>
      <c r="M126" s="186"/>
      <c r="N126" s="186"/>
      <c r="O126" s="186"/>
      <c r="P126" s="186"/>
      <c r="Q126" s="18"/>
    </row>
    <row r="127" spans="1:17" ht="12.75">
      <c r="A127" s="152">
        <v>55</v>
      </c>
      <c r="B127" s="193"/>
      <c r="C127" s="189" t="s">
        <v>508</v>
      </c>
      <c r="D127" s="193" t="s">
        <v>360</v>
      </c>
      <c r="E127" s="235">
        <v>84</v>
      </c>
      <c r="F127" s="238"/>
      <c r="G127" s="238"/>
      <c r="H127" s="184"/>
      <c r="I127" s="238"/>
      <c r="J127" s="186"/>
      <c r="K127" s="186"/>
      <c r="L127" s="186"/>
      <c r="M127" s="186"/>
      <c r="N127" s="186"/>
      <c r="O127" s="186"/>
      <c r="P127" s="186"/>
      <c r="Q127" s="18"/>
    </row>
    <row r="128" spans="1:17" ht="12.75">
      <c r="A128" s="189"/>
      <c r="B128" s="193"/>
      <c r="C128" s="210" t="s">
        <v>276</v>
      </c>
      <c r="D128" s="193" t="s">
        <v>360</v>
      </c>
      <c r="E128" s="200">
        <f>E127*1.03</f>
        <v>86.52</v>
      </c>
      <c r="F128" s="238"/>
      <c r="G128" s="238"/>
      <c r="H128" s="184"/>
      <c r="I128" s="238"/>
      <c r="J128" s="186"/>
      <c r="K128" s="186"/>
      <c r="L128" s="186"/>
      <c r="M128" s="186"/>
      <c r="N128" s="186"/>
      <c r="O128" s="186"/>
      <c r="P128" s="186"/>
      <c r="Q128" s="25"/>
    </row>
    <row r="129" spans="1:17" ht="12.75">
      <c r="A129" s="189"/>
      <c r="B129" s="193"/>
      <c r="C129" s="210" t="s">
        <v>507</v>
      </c>
      <c r="D129" s="193" t="s">
        <v>360</v>
      </c>
      <c r="E129" s="188">
        <v>84</v>
      </c>
      <c r="F129" s="238"/>
      <c r="G129" s="238"/>
      <c r="H129" s="184"/>
      <c r="I129" s="238"/>
      <c r="J129" s="186"/>
      <c r="K129" s="186"/>
      <c r="L129" s="186"/>
      <c r="M129" s="186"/>
      <c r="N129" s="186"/>
      <c r="O129" s="186"/>
      <c r="P129" s="186"/>
      <c r="Q129" s="25"/>
    </row>
    <row r="130" spans="1:17" ht="12.75">
      <c r="A130" s="189"/>
      <c r="B130" s="193"/>
      <c r="C130" s="197" t="s">
        <v>462</v>
      </c>
      <c r="D130" s="152" t="s">
        <v>364</v>
      </c>
      <c r="E130" s="200">
        <f>E127*2</f>
        <v>168</v>
      </c>
      <c r="F130" s="182"/>
      <c r="G130" s="238"/>
      <c r="H130" s="184"/>
      <c r="I130" s="238"/>
      <c r="J130" s="186"/>
      <c r="K130" s="186"/>
      <c r="L130" s="186"/>
      <c r="M130" s="186"/>
      <c r="N130" s="186"/>
      <c r="O130" s="186"/>
      <c r="P130" s="186"/>
      <c r="Q130" s="25"/>
    </row>
    <row r="131" spans="1:17" ht="12.75">
      <c r="A131" s="189"/>
      <c r="B131" s="193"/>
      <c r="C131" s="197"/>
      <c r="D131" s="152"/>
      <c r="E131" s="200"/>
      <c r="F131" s="182"/>
      <c r="G131" s="238"/>
      <c r="H131" s="184"/>
      <c r="I131" s="238"/>
      <c r="J131" s="186"/>
      <c r="K131" s="186"/>
      <c r="L131" s="186"/>
      <c r="M131" s="186"/>
      <c r="N131" s="186"/>
      <c r="O131" s="186"/>
      <c r="P131" s="186"/>
      <c r="Q131" s="25"/>
    </row>
    <row r="132" spans="1:17" ht="12.75">
      <c r="A132" s="152"/>
      <c r="B132" s="152"/>
      <c r="C132" s="239" t="s">
        <v>516</v>
      </c>
      <c r="D132" s="152"/>
      <c r="E132" s="188"/>
      <c r="F132" s="182"/>
      <c r="G132" s="182"/>
      <c r="H132" s="184"/>
      <c r="I132" s="182"/>
      <c r="J132" s="186"/>
      <c r="K132" s="186"/>
      <c r="L132" s="186"/>
      <c r="M132" s="186"/>
      <c r="N132" s="186"/>
      <c r="O132" s="186"/>
      <c r="P132" s="186"/>
      <c r="Q132" s="16"/>
    </row>
    <row r="133" spans="1:18" ht="12.75">
      <c r="A133" s="214">
        <v>56</v>
      </c>
      <c r="B133" s="214"/>
      <c r="C133" s="215" t="s">
        <v>492</v>
      </c>
      <c r="D133" s="214" t="s">
        <v>363</v>
      </c>
      <c r="E133" s="216">
        <v>11.59</v>
      </c>
      <c r="F133" s="217"/>
      <c r="G133" s="217"/>
      <c r="H133" s="184"/>
      <c r="I133" s="217"/>
      <c r="J133" s="186"/>
      <c r="K133" s="186"/>
      <c r="L133" s="186"/>
      <c r="M133" s="186"/>
      <c r="N133" s="186"/>
      <c r="O133" s="186"/>
      <c r="P133" s="186"/>
      <c r="Q133" s="27"/>
      <c r="R133" s="27"/>
    </row>
    <row r="134" spans="1:18" ht="38.25">
      <c r="A134" s="214"/>
      <c r="B134" s="214"/>
      <c r="C134" s="218" t="s">
        <v>529</v>
      </c>
      <c r="D134" s="214" t="s">
        <v>363</v>
      </c>
      <c r="E134" s="216">
        <v>3.15</v>
      </c>
      <c r="F134" s="217"/>
      <c r="G134" s="217"/>
      <c r="H134" s="184"/>
      <c r="I134" s="217"/>
      <c r="J134" s="186"/>
      <c r="K134" s="186"/>
      <c r="L134" s="186"/>
      <c r="M134" s="186"/>
      <c r="N134" s="186"/>
      <c r="O134" s="186"/>
      <c r="P134" s="186"/>
      <c r="Q134" s="27"/>
      <c r="R134" s="27"/>
    </row>
    <row r="135" spans="1:18" ht="38.25">
      <c r="A135" s="214"/>
      <c r="B135" s="214"/>
      <c r="C135" s="218" t="s">
        <v>530</v>
      </c>
      <c r="D135" s="214" t="s">
        <v>363</v>
      </c>
      <c r="E135" s="216">
        <v>4.32</v>
      </c>
      <c r="F135" s="217"/>
      <c r="G135" s="217"/>
      <c r="H135" s="184"/>
      <c r="I135" s="217"/>
      <c r="J135" s="186"/>
      <c r="K135" s="186"/>
      <c r="L135" s="186"/>
      <c r="M135" s="186"/>
      <c r="N135" s="186"/>
      <c r="O135" s="186"/>
      <c r="P135" s="186"/>
      <c r="Q135" s="27"/>
      <c r="R135" s="27"/>
    </row>
    <row r="136" spans="1:18" ht="51">
      <c r="A136" s="193">
        <v>57</v>
      </c>
      <c r="B136" s="193"/>
      <c r="C136" s="240" t="s">
        <v>575</v>
      </c>
      <c r="D136" s="214" t="s">
        <v>363</v>
      </c>
      <c r="E136" s="200">
        <v>5.88</v>
      </c>
      <c r="F136" s="238"/>
      <c r="G136" s="238"/>
      <c r="H136" s="184"/>
      <c r="I136" s="238"/>
      <c r="J136" s="186"/>
      <c r="K136" s="186"/>
      <c r="L136" s="186"/>
      <c r="M136" s="186"/>
      <c r="N136" s="186"/>
      <c r="O136" s="186"/>
      <c r="P136" s="186"/>
      <c r="Q136" s="27"/>
      <c r="R136" s="27"/>
    </row>
    <row r="137" spans="1:18" ht="51">
      <c r="A137" s="193">
        <v>58</v>
      </c>
      <c r="B137" s="241"/>
      <c r="C137" s="242" t="s">
        <v>576</v>
      </c>
      <c r="D137" s="193" t="s">
        <v>363</v>
      </c>
      <c r="E137" s="200">
        <v>3.15</v>
      </c>
      <c r="F137" s="238"/>
      <c r="G137" s="238"/>
      <c r="H137" s="184"/>
      <c r="I137" s="238"/>
      <c r="J137" s="186"/>
      <c r="K137" s="186"/>
      <c r="L137" s="186"/>
      <c r="M137" s="186"/>
      <c r="N137" s="186"/>
      <c r="O137" s="186"/>
      <c r="P137" s="186"/>
      <c r="Q137" s="27"/>
      <c r="R137" s="27"/>
    </row>
    <row r="138" spans="1:18" ht="12.75">
      <c r="A138" s="214"/>
      <c r="B138" s="214"/>
      <c r="C138" s="243" t="s">
        <v>532</v>
      </c>
      <c r="D138" s="214" t="s">
        <v>360</v>
      </c>
      <c r="E138" s="216">
        <v>5.7</v>
      </c>
      <c r="F138" s="217"/>
      <c r="G138" s="217"/>
      <c r="H138" s="184"/>
      <c r="I138" s="217"/>
      <c r="J138" s="186"/>
      <c r="K138" s="186"/>
      <c r="L138" s="186"/>
      <c r="M138" s="186"/>
      <c r="N138" s="186"/>
      <c r="O138" s="186"/>
      <c r="P138" s="186"/>
      <c r="Q138" s="27"/>
      <c r="R138" s="27"/>
    </row>
    <row r="139" spans="1:18" ht="12.75">
      <c r="A139" s="193"/>
      <c r="B139" s="193"/>
      <c r="C139" s="197" t="s">
        <v>365</v>
      </c>
      <c r="D139" s="193" t="s">
        <v>383</v>
      </c>
      <c r="E139" s="200">
        <v>5</v>
      </c>
      <c r="F139" s="238"/>
      <c r="G139" s="238"/>
      <c r="H139" s="184"/>
      <c r="I139" s="238"/>
      <c r="J139" s="186"/>
      <c r="K139" s="186"/>
      <c r="L139" s="186"/>
      <c r="M139" s="186"/>
      <c r="N139" s="186"/>
      <c r="O139" s="186"/>
      <c r="P139" s="186"/>
      <c r="Q139" s="27"/>
      <c r="R139" s="27"/>
    </row>
    <row r="140" spans="1:18" ht="12.75">
      <c r="A140" s="193"/>
      <c r="B140" s="193"/>
      <c r="C140" s="197"/>
      <c r="D140" s="193"/>
      <c r="E140" s="200"/>
      <c r="F140" s="238"/>
      <c r="G140" s="238"/>
      <c r="H140" s="184"/>
      <c r="I140" s="238"/>
      <c r="J140" s="186"/>
      <c r="K140" s="186"/>
      <c r="L140" s="186"/>
      <c r="M140" s="186"/>
      <c r="N140" s="186"/>
      <c r="O140" s="186"/>
      <c r="P140" s="186"/>
      <c r="Q140" s="27"/>
      <c r="R140" s="27"/>
    </row>
    <row r="141" spans="1:18" ht="12.75">
      <c r="A141" s="214">
        <v>59</v>
      </c>
      <c r="B141" s="214"/>
      <c r="C141" s="215" t="s">
        <v>282</v>
      </c>
      <c r="D141" s="214" t="s">
        <v>363</v>
      </c>
      <c r="E141" s="216">
        <v>30.6</v>
      </c>
      <c r="F141" s="217"/>
      <c r="G141" s="217"/>
      <c r="H141" s="184"/>
      <c r="I141" s="217"/>
      <c r="J141" s="186"/>
      <c r="K141" s="186"/>
      <c r="L141" s="186"/>
      <c r="M141" s="186"/>
      <c r="N141" s="186"/>
      <c r="O141" s="186"/>
      <c r="P141" s="186"/>
      <c r="Q141" s="27"/>
      <c r="R141" s="27"/>
    </row>
    <row r="142" spans="1:18" ht="44.25" customHeight="1">
      <c r="A142" s="214"/>
      <c r="B142" s="214"/>
      <c r="C142" s="218" t="s">
        <v>564</v>
      </c>
      <c r="D142" s="214" t="s">
        <v>363</v>
      </c>
      <c r="E142" s="216">
        <v>2.52</v>
      </c>
      <c r="F142" s="217"/>
      <c r="G142" s="217"/>
      <c r="H142" s="184"/>
      <c r="I142" s="217"/>
      <c r="J142" s="186"/>
      <c r="K142" s="186"/>
      <c r="L142" s="186"/>
      <c r="M142" s="186"/>
      <c r="N142" s="186"/>
      <c r="O142" s="186"/>
      <c r="P142" s="186"/>
      <c r="Q142" s="27"/>
      <c r="R142" s="27"/>
    </row>
    <row r="143" spans="1:18" ht="44.25" customHeight="1">
      <c r="A143" s="214"/>
      <c r="B143" s="214"/>
      <c r="C143" s="218" t="s">
        <v>565</v>
      </c>
      <c r="D143" s="214" t="s">
        <v>363</v>
      </c>
      <c r="E143" s="216">
        <v>6.3</v>
      </c>
      <c r="F143" s="217"/>
      <c r="G143" s="217"/>
      <c r="H143" s="184"/>
      <c r="I143" s="217"/>
      <c r="J143" s="186"/>
      <c r="K143" s="186"/>
      <c r="L143" s="186"/>
      <c r="M143" s="186"/>
      <c r="N143" s="186"/>
      <c r="O143" s="186"/>
      <c r="P143" s="186"/>
      <c r="Q143" s="27"/>
      <c r="R143" s="27"/>
    </row>
    <row r="144" spans="1:18" ht="44.25" customHeight="1">
      <c r="A144" s="214"/>
      <c r="B144" s="214"/>
      <c r="C144" s="218" t="s">
        <v>566</v>
      </c>
      <c r="D144" s="214" t="s">
        <v>363</v>
      </c>
      <c r="E144" s="216">
        <v>2.06</v>
      </c>
      <c r="F144" s="217"/>
      <c r="G144" s="217"/>
      <c r="H144" s="184"/>
      <c r="I144" s="217"/>
      <c r="J144" s="186"/>
      <c r="K144" s="186"/>
      <c r="L144" s="186"/>
      <c r="M144" s="186"/>
      <c r="N144" s="186"/>
      <c r="O144" s="186"/>
      <c r="P144" s="186"/>
      <c r="Q144" s="27"/>
      <c r="R144" s="27"/>
    </row>
    <row r="145" spans="1:18" ht="44.25" customHeight="1">
      <c r="A145" s="214"/>
      <c r="B145" s="214"/>
      <c r="C145" s="218" t="s">
        <v>567</v>
      </c>
      <c r="D145" s="214" t="s">
        <v>363</v>
      </c>
      <c r="E145" s="216">
        <v>1.85</v>
      </c>
      <c r="F145" s="217"/>
      <c r="G145" s="217"/>
      <c r="H145" s="184"/>
      <c r="I145" s="217"/>
      <c r="J145" s="186"/>
      <c r="K145" s="186"/>
      <c r="L145" s="186"/>
      <c r="M145" s="186"/>
      <c r="N145" s="186"/>
      <c r="O145" s="186"/>
      <c r="P145" s="186"/>
      <c r="Q145" s="27"/>
      <c r="R145" s="27"/>
    </row>
    <row r="146" spans="1:18" ht="44.25" customHeight="1">
      <c r="A146" s="214"/>
      <c r="B146" s="214"/>
      <c r="C146" s="218" t="s">
        <v>568</v>
      </c>
      <c r="D146" s="214" t="s">
        <v>363</v>
      </c>
      <c r="E146" s="216">
        <v>1.8</v>
      </c>
      <c r="F146" s="217"/>
      <c r="G146" s="217"/>
      <c r="H146" s="184"/>
      <c r="I146" s="217"/>
      <c r="J146" s="186"/>
      <c r="K146" s="186"/>
      <c r="L146" s="186"/>
      <c r="M146" s="186"/>
      <c r="N146" s="186"/>
      <c r="O146" s="186"/>
      <c r="P146" s="186"/>
      <c r="Q146" s="27"/>
      <c r="R146" s="27"/>
    </row>
    <row r="147" spans="1:18" ht="44.25" customHeight="1">
      <c r="A147" s="214"/>
      <c r="B147" s="214"/>
      <c r="C147" s="218" t="s">
        <v>569</v>
      </c>
      <c r="D147" s="214" t="s">
        <v>363</v>
      </c>
      <c r="E147" s="216">
        <v>1.89</v>
      </c>
      <c r="F147" s="217"/>
      <c r="G147" s="217"/>
      <c r="H147" s="184"/>
      <c r="I147" s="217"/>
      <c r="J147" s="186"/>
      <c r="K147" s="186"/>
      <c r="L147" s="186"/>
      <c r="M147" s="186"/>
      <c r="N147" s="186"/>
      <c r="O147" s="186"/>
      <c r="P147" s="186"/>
      <c r="Q147" s="27"/>
      <c r="R147" s="27"/>
    </row>
    <row r="148" spans="1:18" ht="44.25" customHeight="1">
      <c r="A148" s="214"/>
      <c r="B148" s="214"/>
      <c r="C148" s="218" t="s">
        <v>570</v>
      </c>
      <c r="D148" s="214" t="s">
        <v>363</v>
      </c>
      <c r="E148" s="216">
        <v>3.87</v>
      </c>
      <c r="F148" s="217"/>
      <c r="G148" s="217"/>
      <c r="H148" s="184"/>
      <c r="I148" s="217"/>
      <c r="J148" s="186"/>
      <c r="K148" s="186"/>
      <c r="L148" s="186"/>
      <c r="M148" s="186"/>
      <c r="N148" s="186"/>
      <c r="O148" s="186"/>
      <c r="P148" s="186"/>
      <c r="Q148" s="27"/>
      <c r="R148" s="27"/>
    </row>
    <row r="149" spans="1:18" ht="44.25" customHeight="1">
      <c r="A149" s="214"/>
      <c r="B149" s="214"/>
      <c r="C149" s="218" t="s">
        <v>571</v>
      </c>
      <c r="D149" s="214" t="s">
        <v>363</v>
      </c>
      <c r="E149" s="216">
        <v>1.62</v>
      </c>
      <c r="F149" s="217"/>
      <c r="G149" s="217"/>
      <c r="H149" s="184"/>
      <c r="I149" s="217"/>
      <c r="J149" s="186"/>
      <c r="K149" s="186"/>
      <c r="L149" s="186"/>
      <c r="M149" s="186"/>
      <c r="N149" s="186"/>
      <c r="O149" s="186"/>
      <c r="P149" s="186"/>
      <c r="Q149" s="27"/>
      <c r="R149" s="27"/>
    </row>
    <row r="150" spans="1:18" ht="44.25" customHeight="1">
      <c r="A150" s="214"/>
      <c r="B150" s="214"/>
      <c r="C150" s="218" t="s">
        <v>572</v>
      </c>
      <c r="D150" s="214" t="s">
        <v>363</v>
      </c>
      <c r="E150" s="216">
        <v>6.72</v>
      </c>
      <c r="F150" s="217"/>
      <c r="G150" s="217"/>
      <c r="H150" s="184"/>
      <c r="I150" s="217"/>
      <c r="J150" s="186"/>
      <c r="K150" s="186"/>
      <c r="L150" s="186"/>
      <c r="M150" s="186"/>
      <c r="N150" s="186"/>
      <c r="O150" s="186"/>
      <c r="P150" s="186"/>
      <c r="Q150" s="27"/>
      <c r="R150" s="27"/>
    </row>
    <row r="151" spans="1:18" ht="44.25" customHeight="1">
      <c r="A151" s="214"/>
      <c r="B151" s="214"/>
      <c r="C151" s="218" t="s">
        <v>573</v>
      </c>
      <c r="D151" s="214" t="s">
        <v>363</v>
      </c>
      <c r="E151" s="216">
        <v>1.65</v>
      </c>
      <c r="F151" s="217"/>
      <c r="G151" s="217"/>
      <c r="H151" s="184"/>
      <c r="I151" s="217"/>
      <c r="J151" s="186"/>
      <c r="K151" s="186"/>
      <c r="L151" s="186"/>
      <c r="M151" s="186"/>
      <c r="N151" s="186"/>
      <c r="O151" s="186"/>
      <c r="P151" s="186"/>
      <c r="Q151" s="27"/>
      <c r="R151" s="27"/>
    </row>
    <row r="152" spans="1:18" ht="12.75">
      <c r="A152" s="214"/>
      <c r="B152" s="214"/>
      <c r="C152" s="243" t="s">
        <v>531</v>
      </c>
      <c r="D152" s="214" t="s">
        <v>360</v>
      </c>
      <c r="E152" s="216">
        <v>81</v>
      </c>
      <c r="F152" s="217"/>
      <c r="G152" s="217"/>
      <c r="H152" s="184"/>
      <c r="I152" s="217"/>
      <c r="J152" s="186"/>
      <c r="K152" s="186"/>
      <c r="L152" s="186"/>
      <c r="M152" s="186"/>
      <c r="N152" s="186"/>
      <c r="O152" s="186"/>
      <c r="P152" s="186"/>
      <c r="Q152" s="27"/>
      <c r="R152" s="27"/>
    </row>
    <row r="153" spans="1:18" ht="12.75">
      <c r="A153" s="193"/>
      <c r="B153" s="193"/>
      <c r="C153" s="197" t="s">
        <v>365</v>
      </c>
      <c r="D153" s="193" t="s">
        <v>383</v>
      </c>
      <c r="E153" s="200">
        <f>E141*0.5</f>
        <v>15.3</v>
      </c>
      <c r="F153" s="238"/>
      <c r="G153" s="238"/>
      <c r="H153" s="184"/>
      <c r="I153" s="238"/>
      <c r="J153" s="186"/>
      <c r="K153" s="186"/>
      <c r="L153" s="186"/>
      <c r="M153" s="186"/>
      <c r="N153" s="186"/>
      <c r="O153" s="186"/>
      <c r="P153" s="186"/>
      <c r="Q153" s="27"/>
      <c r="R153" s="27"/>
    </row>
    <row r="154" spans="1:18" ht="25.5">
      <c r="A154" s="152">
        <v>60</v>
      </c>
      <c r="B154" s="214"/>
      <c r="C154" s="218" t="s">
        <v>288</v>
      </c>
      <c r="D154" s="214" t="s">
        <v>360</v>
      </c>
      <c r="E154" s="216">
        <v>104</v>
      </c>
      <c r="F154" s="217"/>
      <c r="G154" s="217"/>
      <c r="H154" s="184"/>
      <c r="I154" s="217"/>
      <c r="J154" s="186"/>
      <c r="K154" s="186"/>
      <c r="L154" s="186"/>
      <c r="M154" s="186"/>
      <c r="N154" s="186"/>
      <c r="O154" s="186"/>
      <c r="P154" s="186"/>
      <c r="Q154" s="24"/>
      <c r="R154" s="26"/>
    </row>
    <row r="155" spans="1:18" ht="12.75">
      <c r="A155" s="152"/>
      <c r="B155" s="214"/>
      <c r="C155" s="218"/>
      <c r="D155" s="214"/>
      <c r="E155" s="216"/>
      <c r="F155" s="217"/>
      <c r="G155" s="217"/>
      <c r="H155" s="184"/>
      <c r="I155" s="217"/>
      <c r="J155" s="186"/>
      <c r="K155" s="186"/>
      <c r="L155" s="186"/>
      <c r="M155" s="186"/>
      <c r="N155" s="186"/>
      <c r="O155" s="186"/>
      <c r="P155" s="186"/>
      <c r="Q155" s="24"/>
      <c r="R155" s="26"/>
    </row>
    <row r="156" spans="1:17" ht="15">
      <c r="A156" s="152"/>
      <c r="B156" s="152"/>
      <c r="C156" s="244" t="s">
        <v>517</v>
      </c>
      <c r="D156" s="193"/>
      <c r="E156" s="188"/>
      <c r="F156" s="182"/>
      <c r="G156" s="182"/>
      <c r="H156" s="184"/>
      <c r="I156" s="182"/>
      <c r="J156" s="186"/>
      <c r="K156" s="186"/>
      <c r="L156" s="186"/>
      <c r="M156" s="186"/>
      <c r="N156" s="186"/>
      <c r="O156" s="186"/>
      <c r="P156" s="186"/>
      <c r="Q156" s="31"/>
    </row>
    <row r="157" spans="1:17" ht="15">
      <c r="A157" s="152"/>
      <c r="B157" s="152"/>
      <c r="C157" s="244" t="s">
        <v>489</v>
      </c>
      <c r="D157" s="193"/>
      <c r="E157" s="188"/>
      <c r="F157" s="182"/>
      <c r="G157" s="182"/>
      <c r="H157" s="184"/>
      <c r="I157" s="182"/>
      <c r="J157" s="186"/>
      <c r="K157" s="186"/>
      <c r="L157" s="186"/>
      <c r="M157" s="186"/>
      <c r="N157" s="186"/>
      <c r="O157" s="186"/>
      <c r="P157" s="186"/>
      <c r="Q157" s="31"/>
    </row>
    <row r="158" spans="1:17" ht="25.5">
      <c r="A158" s="152">
        <v>61</v>
      </c>
      <c r="B158" s="152"/>
      <c r="C158" s="245" t="s">
        <v>294</v>
      </c>
      <c r="D158" s="193" t="s">
        <v>363</v>
      </c>
      <c r="E158" s="188">
        <v>298.2</v>
      </c>
      <c r="F158" s="182"/>
      <c r="G158" s="182"/>
      <c r="H158" s="184"/>
      <c r="I158" s="182"/>
      <c r="J158" s="186"/>
      <c r="K158" s="186"/>
      <c r="L158" s="186"/>
      <c r="M158" s="186"/>
      <c r="N158" s="186"/>
      <c r="O158" s="186"/>
      <c r="P158" s="186"/>
      <c r="Q158" s="31"/>
    </row>
    <row r="159" spans="1:17" ht="12.75">
      <c r="A159" s="152"/>
      <c r="B159" s="152"/>
      <c r="C159" s="246" t="s">
        <v>490</v>
      </c>
      <c r="D159" s="193" t="s">
        <v>392</v>
      </c>
      <c r="E159" s="188">
        <v>82</v>
      </c>
      <c r="F159" s="182"/>
      <c r="G159" s="182"/>
      <c r="H159" s="184"/>
      <c r="I159" s="182"/>
      <c r="J159" s="186"/>
      <c r="K159" s="186"/>
      <c r="L159" s="186"/>
      <c r="M159" s="186"/>
      <c r="N159" s="186"/>
      <c r="O159" s="186"/>
      <c r="P159" s="186"/>
      <c r="Q159" s="31"/>
    </row>
    <row r="160" spans="1:17" ht="12.75">
      <c r="A160" s="152">
        <v>62</v>
      </c>
      <c r="B160" s="152"/>
      <c r="C160" s="247" t="s">
        <v>295</v>
      </c>
      <c r="D160" s="193" t="s">
        <v>392</v>
      </c>
      <c r="E160" s="188">
        <v>30</v>
      </c>
      <c r="F160" s="182"/>
      <c r="G160" s="182"/>
      <c r="H160" s="184"/>
      <c r="I160" s="182"/>
      <c r="J160" s="186"/>
      <c r="K160" s="186"/>
      <c r="L160" s="186"/>
      <c r="M160" s="186"/>
      <c r="N160" s="186"/>
      <c r="O160" s="186"/>
      <c r="P160" s="186"/>
      <c r="Q160" s="25"/>
    </row>
    <row r="161" spans="1:17" ht="12.75">
      <c r="A161" s="152"/>
      <c r="B161" s="152"/>
      <c r="C161" s="248" t="s">
        <v>296</v>
      </c>
      <c r="D161" s="193" t="s">
        <v>392</v>
      </c>
      <c r="E161" s="188">
        <f>E160*1.1</f>
        <v>33</v>
      </c>
      <c r="F161" s="182"/>
      <c r="G161" s="182"/>
      <c r="H161" s="184"/>
      <c r="I161" s="182"/>
      <c r="J161" s="186"/>
      <c r="K161" s="186"/>
      <c r="L161" s="186"/>
      <c r="M161" s="186"/>
      <c r="N161" s="186"/>
      <c r="O161" s="186"/>
      <c r="P161" s="186"/>
      <c r="Q161" s="25"/>
    </row>
    <row r="162" spans="1:17" ht="12.75">
      <c r="A162" s="152">
        <v>63</v>
      </c>
      <c r="B162" s="152"/>
      <c r="C162" s="247" t="s">
        <v>297</v>
      </c>
      <c r="D162" s="193" t="s">
        <v>363</v>
      </c>
      <c r="E162" s="188">
        <v>298.2</v>
      </c>
      <c r="F162" s="182"/>
      <c r="G162" s="182"/>
      <c r="H162" s="184"/>
      <c r="I162" s="182"/>
      <c r="J162" s="186"/>
      <c r="K162" s="186"/>
      <c r="L162" s="186"/>
      <c r="M162" s="186"/>
      <c r="N162" s="186"/>
      <c r="O162" s="186"/>
      <c r="P162" s="186"/>
      <c r="Q162" s="25"/>
    </row>
    <row r="163" spans="1:17" ht="12.75">
      <c r="A163" s="152"/>
      <c r="B163" s="152"/>
      <c r="C163" s="248" t="s">
        <v>424</v>
      </c>
      <c r="D163" s="193" t="s">
        <v>392</v>
      </c>
      <c r="E163" s="188">
        <f>E162*0.05*1.1</f>
        <v>16.401</v>
      </c>
      <c r="F163" s="182"/>
      <c r="G163" s="182"/>
      <c r="H163" s="184"/>
      <c r="I163" s="182"/>
      <c r="J163" s="186"/>
      <c r="K163" s="186"/>
      <c r="L163" s="186"/>
      <c r="M163" s="186"/>
      <c r="N163" s="186"/>
      <c r="O163" s="186"/>
      <c r="P163" s="186"/>
      <c r="Q163" s="25"/>
    </row>
    <row r="164" spans="1:17" ht="12.75">
      <c r="A164" s="152">
        <v>64</v>
      </c>
      <c r="B164" s="193"/>
      <c r="C164" s="196" t="s">
        <v>419</v>
      </c>
      <c r="D164" s="193" t="s">
        <v>363</v>
      </c>
      <c r="E164" s="188">
        <v>298.2</v>
      </c>
      <c r="F164" s="182"/>
      <c r="G164" s="182"/>
      <c r="H164" s="184"/>
      <c r="I164" s="182"/>
      <c r="J164" s="186"/>
      <c r="K164" s="186"/>
      <c r="L164" s="186"/>
      <c r="M164" s="186"/>
      <c r="N164" s="186"/>
      <c r="O164" s="186"/>
      <c r="P164" s="186"/>
      <c r="Q164" s="25"/>
    </row>
    <row r="165" spans="1:17" ht="12.75">
      <c r="A165" s="152"/>
      <c r="B165" s="193"/>
      <c r="C165" s="197" t="s">
        <v>488</v>
      </c>
      <c r="D165" s="193" t="s">
        <v>363</v>
      </c>
      <c r="E165" s="188">
        <f>E164*2*1.1</f>
        <v>656.0400000000001</v>
      </c>
      <c r="F165" s="182"/>
      <c r="G165" s="182"/>
      <c r="H165" s="184"/>
      <c r="I165" s="182"/>
      <c r="J165" s="186"/>
      <c r="K165" s="186"/>
      <c r="L165" s="186"/>
      <c r="M165" s="186"/>
      <c r="N165" s="186"/>
      <c r="O165" s="186"/>
      <c r="P165" s="186"/>
      <c r="Q165" s="25"/>
    </row>
    <row r="166" spans="1:17" ht="12.75">
      <c r="A166" s="152">
        <v>65</v>
      </c>
      <c r="B166" s="193"/>
      <c r="C166" s="199" t="s">
        <v>418</v>
      </c>
      <c r="D166" s="193" t="s">
        <v>363</v>
      </c>
      <c r="E166" s="188">
        <v>298.2</v>
      </c>
      <c r="F166" s="182"/>
      <c r="G166" s="182"/>
      <c r="H166" s="184"/>
      <c r="I166" s="182"/>
      <c r="J166" s="186"/>
      <c r="K166" s="186"/>
      <c r="L166" s="186"/>
      <c r="M166" s="186"/>
      <c r="N166" s="186"/>
      <c r="O166" s="186"/>
      <c r="P166" s="186"/>
      <c r="Q166" s="25"/>
    </row>
    <row r="167" spans="1:17" ht="12.75">
      <c r="A167" s="152"/>
      <c r="B167" s="193"/>
      <c r="C167" s="233" t="s">
        <v>298</v>
      </c>
      <c r="D167" s="193" t="s">
        <v>363</v>
      </c>
      <c r="E167" s="188">
        <f>E166*1.05</f>
        <v>313.11</v>
      </c>
      <c r="F167" s="182"/>
      <c r="G167" s="182"/>
      <c r="H167" s="184"/>
      <c r="I167" s="182"/>
      <c r="J167" s="186"/>
      <c r="K167" s="186"/>
      <c r="L167" s="186"/>
      <c r="M167" s="186"/>
      <c r="N167" s="186"/>
      <c r="O167" s="186"/>
      <c r="P167" s="186"/>
      <c r="Q167" s="25"/>
    </row>
    <row r="168" spans="1:17" ht="12.75">
      <c r="A168" s="152">
        <v>66</v>
      </c>
      <c r="B168" s="193"/>
      <c r="C168" s="199" t="s">
        <v>420</v>
      </c>
      <c r="D168" s="193" t="s">
        <v>363</v>
      </c>
      <c r="E168" s="188">
        <v>298.2</v>
      </c>
      <c r="F168" s="182"/>
      <c r="G168" s="182"/>
      <c r="H168" s="184"/>
      <c r="I168" s="182"/>
      <c r="J168" s="186"/>
      <c r="K168" s="186"/>
      <c r="L168" s="186"/>
      <c r="M168" s="186"/>
      <c r="N168" s="186"/>
      <c r="O168" s="186"/>
      <c r="P168" s="186"/>
      <c r="Q168" s="25"/>
    </row>
    <row r="169" spans="1:17" ht="12.75">
      <c r="A169" s="152"/>
      <c r="B169" s="193"/>
      <c r="C169" s="197" t="s">
        <v>299</v>
      </c>
      <c r="D169" s="193" t="s">
        <v>392</v>
      </c>
      <c r="E169" s="188">
        <f>E168*0.05*1.05</f>
        <v>15.6555</v>
      </c>
      <c r="F169" s="182"/>
      <c r="G169" s="182"/>
      <c r="H169" s="184"/>
      <c r="I169" s="182"/>
      <c r="J169" s="186"/>
      <c r="K169" s="186"/>
      <c r="L169" s="186"/>
      <c r="M169" s="186"/>
      <c r="N169" s="186"/>
      <c r="O169" s="186"/>
      <c r="P169" s="186"/>
      <c r="Q169" s="25"/>
    </row>
    <row r="170" spans="1:17" ht="12.75">
      <c r="A170" s="152">
        <v>67</v>
      </c>
      <c r="B170" s="193"/>
      <c r="C170" s="199" t="s">
        <v>421</v>
      </c>
      <c r="D170" s="193" t="s">
        <v>363</v>
      </c>
      <c r="E170" s="188">
        <v>298.2</v>
      </c>
      <c r="F170" s="182"/>
      <c r="G170" s="182"/>
      <c r="H170" s="184"/>
      <c r="I170" s="182"/>
      <c r="J170" s="186"/>
      <c r="K170" s="186"/>
      <c r="L170" s="186"/>
      <c r="M170" s="186"/>
      <c r="N170" s="186"/>
      <c r="O170" s="186"/>
      <c r="P170" s="186"/>
      <c r="Q170" s="25"/>
    </row>
    <row r="171" spans="1:17" ht="12.75">
      <c r="A171" s="152"/>
      <c r="B171" s="193"/>
      <c r="C171" s="197" t="s">
        <v>422</v>
      </c>
      <c r="D171" s="193" t="s">
        <v>363</v>
      </c>
      <c r="E171" s="188">
        <f>E170*1.05</f>
        <v>313.11</v>
      </c>
      <c r="F171" s="182"/>
      <c r="G171" s="182"/>
      <c r="H171" s="184"/>
      <c r="I171" s="182"/>
      <c r="J171" s="186"/>
      <c r="K171" s="186"/>
      <c r="L171" s="186"/>
      <c r="M171" s="186"/>
      <c r="N171" s="186"/>
      <c r="O171" s="186"/>
      <c r="P171" s="186"/>
      <c r="Q171" s="25"/>
    </row>
    <row r="172" spans="1:17" ht="12.75">
      <c r="A172" s="152">
        <v>68</v>
      </c>
      <c r="B172" s="193"/>
      <c r="C172" s="199" t="s">
        <v>484</v>
      </c>
      <c r="D172" s="193" t="s">
        <v>363</v>
      </c>
      <c r="E172" s="188">
        <v>263.3</v>
      </c>
      <c r="F172" s="182"/>
      <c r="G172" s="182"/>
      <c r="H172" s="184"/>
      <c r="I172" s="182"/>
      <c r="J172" s="186"/>
      <c r="K172" s="186"/>
      <c r="L172" s="186"/>
      <c r="M172" s="186"/>
      <c r="N172" s="186"/>
      <c r="O172" s="186"/>
      <c r="P172" s="186"/>
      <c r="Q172" s="25"/>
    </row>
    <row r="173" spans="1:17" ht="12.75">
      <c r="A173" s="152"/>
      <c r="B173" s="193"/>
      <c r="C173" s="197" t="s">
        <v>300</v>
      </c>
      <c r="D173" s="193" t="s">
        <v>363</v>
      </c>
      <c r="E173" s="188">
        <f>E172*1.09</f>
        <v>286.997</v>
      </c>
      <c r="F173" s="182"/>
      <c r="G173" s="182"/>
      <c r="H173" s="184"/>
      <c r="I173" s="238"/>
      <c r="J173" s="186"/>
      <c r="K173" s="186"/>
      <c r="L173" s="186"/>
      <c r="M173" s="186"/>
      <c r="N173" s="186"/>
      <c r="O173" s="186"/>
      <c r="P173" s="186"/>
      <c r="Q173" s="25"/>
    </row>
    <row r="174" spans="1:17" ht="12.75">
      <c r="A174" s="152"/>
      <c r="B174" s="193"/>
      <c r="C174" s="197" t="s">
        <v>485</v>
      </c>
      <c r="D174" s="193" t="s">
        <v>362</v>
      </c>
      <c r="E174" s="188">
        <f>E172*0.25</f>
        <v>65.825</v>
      </c>
      <c r="F174" s="182"/>
      <c r="G174" s="182"/>
      <c r="H174" s="184"/>
      <c r="I174" s="238"/>
      <c r="J174" s="186"/>
      <c r="K174" s="186"/>
      <c r="L174" s="186"/>
      <c r="M174" s="186"/>
      <c r="N174" s="186"/>
      <c r="O174" s="186"/>
      <c r="P174" s="186"/>
      <c r="Q174" s="25"/>
    </row>
    <row r="175" spans="1:24" ht="25.5">
      <c r="A175" s="152">
        <v>69</v>
      </c>
      <c r="B175" s="193"/>
      <c r="C175" s="240" t="s">
        <v>559</v>
      </c>
      <c r="D175" s="193" t="s">
        <v>363</v>
      </c>
      <c r="E175" s="188">
        <v>40</v>
      </c>
      <c r="F175" s="182"/>
      <c r="G175" s="182"/>
      <c r="H175" s="184"/>
      <c r="I175" s="182"/>
      <c r="J175" s="186"/>
      <c r="K175" s="186"/>
      <c r="L175" s="186"/>
      <c r="M175" s="186"/>
      <c r="N175" s="186"/>
      <c r="O175" s="186"/>
      <c r="P175" s="186"/>
      <c r="Q175" s="25"/>
      <c r="U175" s="129"/>
      <c r="V175" s="129"/>
      <c r="W175" s="129"/>
      <c r="X175" s="129"/>
    </row>
    <row r="176" spans="1:17" ht="12.75">
      <c r="A176" s="152">
        <v>70</v>
      </c>
      <c r="B176" s="193"/>
      <c r="C176" s="199" t="s">
        <v>301</v>
      </c>
      <c r="D176" s="193" t="s">
        <v>363</v>
      </c>
      <c r="E176" s="188">
        <v>34.9</v>
      </c>
      <c r="F176" s="182"/>
      <c r="G176" s="182"/>
      <c r="H176" s="184"/>
      <c r="I176" s="182"/>
      <c r="J176" s="186"/>
      <c r="K176" s="186"/>
      <c r="L176" s="186"/>
      <c r="M176" s="186"/>
      <c r="N176" s="186"/>
      <c r="O176" s="186"/>
      <c r="P176" s="186"/>
      <c r="Q176" s="25"/>
    </row>
    <row r="177" spans="1:17" ht="12.75">
      <c r="A177" s="152"/>
      <c r="B177" s="193"/>
      <c r="C177" s="197" t="s">
        <v>486</v>
      </c>
      <c r="D177" s="193" t="s">
        <v>363</v>
      </c>
      <c r="E177" s="188">
        <f>E176*1.08</f>
        <v>37.692</v>
      </c>
      <c r="F177" s="182"/>
      <c r="G177" s="182"/>
      <c r="H177" s="184"/>
      <c r="I177" s="182"/>
      <c r="J177" s="186"/>
      <c r="K177" s="186"/>
      <c r="L177" s="186"/>
      <c r="M177" s="186"/>
      <c r="N177" s="186"/>
      <c r="O177" s="186"/>
      <c r="P177" s="186"/>
      <c r="Q177" s="25"/>
    </row>
    <row r="178" spans="1:17" ht="12.75">
      <c r="A178" s="152"/>
      <c r="B178" s="193"/>
      <c r="C178" s="197" t="s">
        <v>398</v>
      </c>
      <c r="D178" s="193" t="s">
        <v>362</v>
      </c>
      <c r="E178" s="188">
        <f>E176*3.5</f>
        <v>122.14999999999999</v>
      </c>
      <c r="F178" s="182"/>
      <c r="G178" s="182"/>
      <c r="H178" s="184"/>
      <c r="I178" s="238"/>
      <c r="J178" s="186"/>
      <c r="K178" s="186"/>
      <c r="L178" s="186"/>
      <c r="M178" s="186"/>
      <c r="N178" s="186"/>
      <c r="O178" s="186"/>
      <c r="P178" s="186"/>
      <c r="Q178" s="25"/>
    </row>
    <row r="179" spans="1:17" ht="12.75">
      <c r="A179" s="152"/>
      <c r="B179" s="193"/>
      <c r="C179" s="197" t="s">
        <v>487</v>
      </c>
      <c r="D179" s="193" t="s">
        <v>362</v>
      </c>
      <c r="E179" s="188">
        <f>E176*0.6</f>
        <v>20.939999999999998</v>
      </c>
      <c r="F179" s="182"/>
      <c r="G179" s="182"/>
      <c r="H179" s="184"/>
      <c r="I179" s="238"/>
      <c r="J179" s="186"/>
      <c r="K179" s="186"/>
      <c r="L179" s="186"/>
      <c r="M179" s="186"/>
      <c r="N179" s="186"/>
      <c r="O179" s="186"/>
      <c r="P179" s="186"/>
      <c r="Q179" s="25"/>
    </row>
    <row r="180" spans="1:17" ht="12.75">
      <c r="A180" s="152">
        <v>71</v>
      </c>
      <c r="B180" s="193"/>
      <c r="C180" s="199" t="s">
        <v>64</v>
      </c>
      <c r="D180" s="193" t="s">
        <v>360</v>
      </c>
      <c r="E180" s="188">
        <v>225</v>
      </c>
      <c r="F180" s="182"/>
      <c r="G180" s="182"/>
      <c r="H180" s="182"/>
      <c r="I180" s="238"/>
      <c r="J180" s="182"/>
      <c r="K180" s="182"/>
      <c r="L180" s="182"/>
      <c r="M180" s="182"/>
      <c r="N180" s="182"/>
      <c r="O180" s="182"/>
      <c r="P180" s="182"/>
      <c r="Q180" s="25"/>
    </row>
    <row r="181" spans="1:17" ht="12.75">
      <c r="A181" s="152"/>
      <c r="B181" s="193"/>
      <c r="C181" s="197" t="s">
        <v>65</v>
      </c>
      <c r="D181" s="193" t="s">
        <v>360</v>
      </c>
      <c r="E181" s="188">
        <f>E180*1.1</f>
        <v>247.50000000000003</v>
      </c>
      <c r="F181" s="182"/>
      <c r="G181" s="182"/>
      <c r="H181" s="182"/>
      <c r="I181" s="238"/>
      <c r="J181" s="182"/>
      <c r="K181" s="182"/>
      <c r="L181" s="182"/>
      <c r="M181" s="182"/>
      <c r="N181" s="182"/>
      <c r="O181" s="182"/>
      <c r="P181" s="182"/>
      <c r="Q181" s="25"/>
    </row>
    <row r="182" spans="1:17" ht="12.75">
      <c r="A182" s="152"/>
      <c r="B182" s="193"/>
      <c r="C182" s="197" t="s">
        <v>407</v>
      </c>
      <c r="D182" s="193" t="s">
        <v>66</v>
      </c>
      <c r="E182" s="188">
        <f>E180*2/100</f>
        <v>4.5</v>
      </c>
      <c r="F182" s="182"/>
      <c r="G182" s="182"/>
      <c r="H182" s="182"/>
      <c r="I182" s="238"/>
      <c r="J182" s="182"/>
      <c r="K182" s="182"/>
      <c r="L182" s="182"/>
      <c r="M182" s="182"/>
      <c r="N182" s="182"/>
      <c r="O182" s="182"/>
      <c r="P182" s="182"/>
      <c r="Q182" s="25"/>
    </row>
    <row r="183" spans="1:17" ht="12.75">
      <c r="A183" s="152"/>
      <c r="B183" s="193"/>
      <c r="C183" s="197"/>
      <c r="D183" s="193"/>
      <c r="E183" s="188"/>
      <c r="F183" s="182"/>
      <c r="G183" s="182"/>
      <c r="H183" s="182"/>
      <c r="I183" s="238"/>
      <c r="J183" s="182"/>
      <c r="K183" s="182"/>
      <c r="L183" s="182"/>
      <c r="M183" s="182"/>
      <c r="N183" s="182"/>
      <c r="O183" s="182"/>
      <c r="P183" s="182"/>
      <c r="Q183" s="25"/>
    </row>
    <row r="184" spans="1:17" ht="12.75">
      <c r="A184" s="152"/>
      <c r="B184" s="152"/>
      <c r="C184" s="249" t="s">
        <v>518</v>
      </c>
      <c r="D184" s="152"/>
      <c r="E184" s="188"/>
      <c r="F184" s="182"/>
      <c r="G184" s="182"/>
      <c r="H184" s="184"/>
      <c r="I184" s="182"/>
      <c r="J184" s="186"/>
      <c r="K184" s="186"/>
      <c r="L184" s="186"/>
      <c r="M184" s="186"/>
      <c r="N184" s="186"/>
      <c r="O184" s="186"/>
      <c r="P184" s="186"/>
      <c r="Q184" s="25"/>
    </row>
    <row r="185" spans="1:30" ht="12.75">
      <c r="A185" s="152">
        <v>72</v>
      </c>
      <c r="B185" s="152"/>
      <c r="C185" s="250" t="s">
        <v>493</v>
      </c>
      <c r="D185" s="152" t="s">
        <v>386</v>
      </c>
      <c r="E185" s="188">
        <v>20</v>
      </c>
      <c r="F185" s="182"/>
      <c r="G185" s="182"/>
      <c r="H185" s="184"/>
      <c r="I185" s="182"/>
      <c r="J185" s="186"/>
      <c r="K185" s="186"/>
      <c r="L185" s="186"/>
      <c r="M185" s="186"/>
      <c r="N185" s="186"/>
      <c r="O185" s="186"/>
      <c r="P185" s="186"/>
      <c r="Q185" s="21"/>
      <c r="R185" s="26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</row>
    <row r="186" spans="1:30" ht="12.75">
      <c r="A186" s="152"/>
      <c r="B186" s="152"/>
      <c r="C186" s="210" t="s">
        <v>387</v>
      </c>
      <c r="D186" s="152" t="s">
        <v>362</v>
      </c>
      <c r="E186" s="188">
        <f>E185*10</f>
        <v>200</v>
      </c>
      <c r="F186" s="182"/>
      <c r="G186" s="182"/>
      <c r="H186" s="184"/>
      <c r="I186" s="182"/>
      <c r="J186" s="186"/>
      <c r="K186" s="186"/>
      <c r="L186" s="186"/>
      <c r="M186" s="186"/>
      <c r="N186" s="186"/>
      <c r="O186" s="186"/>
      <c r="P186" s="186"/>
      <c r="Q186" s="21"/>
      <c r="R186" s="26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</row>
    <row r="187" spans="1:30" ht="12.75">
      <c r="A187" s="152">
        <v>73</v>
      </c>
      <c r="B187" s="152"/>
      <c r="C187" s="250" t="s">
        <v>228</v>
      </c>
      <c r="D187" s="152" t="s">
        <v>386</v>
      </c>
      <c r="E187" s="188">
        <v>180</v>
      </c>
      <c r="F187" s="182"/>
      <c r="G187" s="182"/>
      <c r="H187" s="184"/>
      <c r="I187" s="182"/>
      <c r="J187" s="186"/>
      <c r="K187" s="186"/>
      <c r="L187" s="186"/>
      <c r="M187" s="186"/>
      <c r="N187" s="186"/>
      <c r="O187" s="186"/>
      <c r="P187" s="186"/>
      <c r="Q187" s="21"/>
      <c r="R187" s="26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</row>
    <row r="188" spans="1:30" ht="12.75">
      <c r="A188" s="152"/>
      <c r="B188" s="152"/>
      <c r="C188" s="210" t="s">
        <v>387</v>
      </c>
      <c r="D188" s="152" t="s">
        <v>362</v>
      </c>
      <c r="E188" s="188">
        <f>E187*10</f>
        <v>1800</v>
      </c>
      <c r="F188" s="182"/>
      <c r="G188" s="182"/>
      <c r="H188" s="184"/>
      <c r="I188" s="182"/>
      <c r="J188" s="186"/>
      <c r="K188" s="186"/>
      <c r="L188" s="186"/>
      <c r="M188" s="186"/>
      <c r="N188" s="186"/>
      <c r="O188" s="186"/>
      <c r="P188" s="186"/>
      <c r="Q188" s="21"/>
      <c r="R188" s="26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</row>
    <row r="189" spans="1:17" ht="12.75">
      <c r="A189" s="152">
        <v>74</v>
      </c>
      <c r="B189" s="152"/>
      <c r="C189" s="199" t="s">
        <v>494</v>
      </c>
      <c r="D189" s="193" t="s">
        <v>358</v>
      </c>
      <c r="E189" s="188">
        <v>606.5</v>
      </c>
      <c r="F189" s="182"/>
      <c r="G189" s="182"/>
      <c r="H189" s="184"/>
      <c r="I189" s="182"/>
      <c r="J189" s="186"/>
      <c r="K189" s="186"/>
      <c r="L189" s="186"/>
      <c r="M189" s="186"/>
      <c r="N189" s="186"/>
      <c r="O189" s="186"/>
      <c r="P189" s="186"/>
      <c r="Q189" s="25"/>
    </row>
    <row r="190" spans="1:17" ht="12.75">
      <c r="A190" s="251">
        <v>75</v>
      </c>
      <c r="B190" s="251"/>
      <c r="C190" s="252" t="s">
        <v>368</v>
      </c>
      <c r="D190" s="251" t="s">
        <v>363</v>
      </c>
      <c r="E190" s="253">
        <v>822.5</v>
      </c>
      <c r="F190" s="254"/>
      <c r="G190" s="254"/>
      <c r="H190" s="184"/>
      <c r="I190" s="254"/>
      <c r="J190" s="186"/>
      <c r="K190" s="186"/>
      <c r="L190" s="186"/>
      <c r="M190" s="186"/>
      <c r="N190" s="186"/>
      <c r="O190" s="186"/>
      <c r="P190" s="186"/>
      <c r="Q190" s="25"/>
    </row>
    <row r="191" spans="1:17" ht="12.75">
      <c r="A191" s="251"/>
      <c r="B191" s="251"/>
      <c r="C191" s="255" t="s">
        <v>366</v>
      </c>
      <c r="D191" s="251" t="s">
        <v>362</v>
      </c>
      <c r="E191" s="256">
        <f>E190*0.4</f>
        <v>329</v>
      </c>
      <c r="F191" s="254"/>
      <c r="G191" s="254"/>
      <c r="H191" s="184"/>
      <c r="I191" s="254"/>
      <c r="J191" s="186"/>
      <c r="K191" s="186"/>
      <c r="L191" s="186"/>
      <c r="M191" s="186"/>
      <c r="N191" s="186"/>
      <c r="O191" s="186"/>
      <c r="P191" s="186"/>
      <c r="Q191" s="25"/>
    </row>
    <row r="192" spans="1:17" ht="12.75">
      <c r="A192" s="251"/>
      <c r="B192" s="251"/>
      <c r="C192" s="255" t="s">
        <v>367</v>
      </c>
      <c r="D192" s="251" t="s">
        <v>362</v>
      </c>
      <c r="E192" s="256">
        <f>E190*0.8</f>
        <v>658</v>
      </c>
      <c r="F192" s="254"/>
      <c r="G192" s="254"/>
      <c r="H192" s="184"/>
      <c r="I192" s="254"/>
      <c r="J192" s="186"/>
      <c r="K192" s="186"/>
      <c r="L192" s="186"/>
      <c r="M192" s="186"/>
      <c r="N192" s="186"/>
      <c r="O192" s="186"/>
      <c r="P192" s="186"/>
      <c r="Q192" s="25"/>
    </row>
    <row r="193" spans="1:30" s="18" customFormat="1" ht="25.5">
      <c r="A193" s="251">
        <v>76</v>
      </c>
      <c r="B193" s="251"/>
      <c r="C193" s="284" t="s">
        <v>590</v>
      </c>
      <c r="D193" s="193" t="s">
        <v>358</v>
      </c>
      <c r="E193" s="253">
        <v>298.2</v>
      </c>
      <c r="F193" s="254"/>
      <c r="G193" s="254"/>
      <c r="H193" s="184"/>
      <c r="I193" s="254"/>
      <c r="J193" s="186"/>
      <c r="K193" s="186"/>
      <c r="L193" s="186"/>
      <c r="M193" s="186"/>
      <c r="N193" s="186"/>
      <c r="O193" s="186"/>
      <c r="P193" s="186"/>
      <c r="Q193" s="25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</row>
    <row r="194" spans="1:30" s="18" customFormat="1" ht="12.75">
      <c r="A194" s="251"/>
      <c r="B194" s="251"/>
      <c r="C194" s="255" t="s">
        <v>495</v>
      </c>
      <c r="D194" s="193" t="s">
        <v>358</v>
      </c>
      <c r="E194" s="256">
        <v>298.2</v>
      </c>
      <c r="F194" s="254"/>
      <c r="G194" s="254"/>
      <c r="H194" s="184"/>
      <c r="I194" s="254"/>
      <c r="J194" s="186"/>
      <c r="K194" s="186"/>
      <c r="L194" s="186"/>
      <c r="M194" s="186"/>
      <c r="N194" s="186"/>
      <c r="O194" s="186"/>
      <c r="P194" s="186"/>
      <c r="Q194" s="25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</row>
    <row r="195" spans="1:30" s="18" customFormat="1" ht="12.75">
      <c r="A195" s="251"/>
      <c r="B195" s="251"/>
      <c r="C195" s="255" t="s">
        <v>496</v>
      </c>
      <c r="D195" s="193" t="s">
        <v>358</v>
      </c>
      <c r="E195" s="256">
        <f>E193*1.1</f>
        <v>328.02000000000004</v>
      </c>
      <c r="F195" s="254"/>
      <c r="G195" s="254"/>
      <c r="H195" s="184"/>
      <c r="I195" s="254"/>
      <c r="J195" s="186"/>
      <c r="K195" s="186"/>
      <c r="L195" s="186"/>
      <c r="M195" s="186"/>
      <c r="N195" s="186"/>
      <c r="O195" s="186"/>
      <c r="P195" s="186"/>
      <c r="Q195" s="25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</row>
    <row r="196" spans="1:30" s="18" customFormat="1" ht="12.75">
      <c r="A196" s="251"/>
      <c r="B196" s="251"/>
      <c r="C196" s="255" t="s">
        <v>407</v>
      </c>
      <c r="D196" s="193" t="s">
        <v>362</v>
      </c>
      <c r="E196" s="256">
        <f>E194*0.16</f>
        <v>47.711999999999996</v>
      </c>
      <c r="F196" s="254"/>
      <c r="G196" s="254"/>
      <c r="H196" s="184"/>
      <c r="I196" s="254"/>
      <c r="J196" s="186"/>
      <c r="K196" s="186"/>
      <c r="L196" s="186"/>
      <c r="M196" s="186"/>
      <c r="N196" s="186"/>
      <c r="O196" s="186"/>
      <c r="P196" s="186"/>
      <c r="Q196" s="25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</row>
    <row r="197" spans="1:17" ht="12.75">
      <c r="A197" s="251">
        <v>77</v>
      </c>
      <c r="B197" s="251"/>
      <c r="C197" s="252" t="s">
        <v>497</v>
      </c>
      <c r="D197" s="251" t="s">
        <v>363</v>
      </c>
      <c r="E197" s="253">
        <v>78.5</v>
      </c>
      <c r="F197" s="254"/>
      <c r="G197" s="254"/>
      <c r="H197" s="184"/>
      <c r="I197" s="254"/>
      <c r="J197" s="186"/>
      <c r="K197" s="186"/>
      <c r="L197" s="186"/>
      <c r="M197" s="186"/>
      <c r="N197" s="186"/>
      <c r="O197" s="186"/>
      <c r="P197" s="186"/>
      <c r="Q197" s="25"/>
    </row>
    <row r="198" spans="1:17" ht="12.75">
      <c r="A198" s="251"/>
      <c r="B198" s="251"/>
      <c r="C198" s="255" t="s">
        <v>498</v>
      </c>
      <c r="D198" s="251" t="s">
        <v>363</v>
      </c>
      <c r="E198" s="256">
        <f>E197*1.08</f>
        <v>84.78</v>
      </c>
      <c r="F198" s="254"/>
      <c r="G198" s="254"/>
      <c r="H198" s="184"/>
      <c r="I198" s="254"/>
      <c r="J198" s="186"/>
      <c r="K198" s="186"/>
      <c r="L198" s="186"/>
      <c r="M198" s="186"/>
      <c r="N198" s="186"/>
      <c r="O198" s="186"/>
      <c r="P198" s="186"/>
      <c r="Q198" s="25"/>
    </row>
    <row r="199" spans="1:17" ht="12.75">
      <c r="A199" s="251"/>
      <c r="B199" s="251"/>
      <c r="C199" s="255" t="s">
        <v>398</v>
      </c>
      <c r="D199" s="251" t="s">
        <v>362</v>
      </c>
      <c r="E199" s="256">
        <f>E197*3.8</f>
        <v>298.3</v>
      </c>
      <c r="F199" s="254"/>
      <c r="G199" s="254"/>
      <c r="H199" s="184"/>
      <c r="I199" s="254"/>
      <c r="J199" s="186"/>
      <c r="K199" s="186"/>
      <c r="L199" s="186"/>
      <c r="M199" s="186"/>
      <c r="N199" s="186"/>
      <c r="O199" s="186"/>
      <c r="P199" s="186"/>
      <c r="Q199" s="25"/>
    </row>
    <row r="200" spans="1:17" ht="12.75">
      <c r="A200" s="251"/>
      <c r="B200" s="251"/>
      <c r="C200" s="255" t="s">
        <v>499</v>
      </c>
      <c r="D200" s="251" t="s">
        <v>362</v>
      </c>
      <c r="E200" s="256">
        <f>E197*0.4</f>
        <v>31.400000000000002</v>
      </c>
      <c r="F200" s="254"/>
      <c r="G200" s="254"/>
      <c r="H200" s="184"/>
      <c r="I200" s="254"/>
      <c r="J200" s="186"/>
      <c r="K200" s="186"/>
      <c r="L200" s="186"/>
      <c r="M200" s="186"/>
      <c r="N200" s="186"/>
      <c r="O200" s="186"/>
      <c r="P200" s="186"/>
      <c r="Q200" s="25"/>
    </row>
    <row r="201" spans="1:17" ht="12.75">
      <c r="A201" s="251"/>
      <c r="B201" s="251"/>
      <c r="C201" s="255"/>
      <c r="D201" s="251"/>
      <c r="E201" s="256"/>
      <c r="F201" s="254"/>
      <c r="G201" s="254"/>
      <c r="H201" s="184"/>
      <c r="I201" s="254"/>
      <c r="J201" s="186"/>
      <c r="K201" s="186"/>
      <c r="L201" s="186"/>
      <c r="M201" s="186"/>
      <c r="N201" s="186"/>
      <c r="O201" s="186"/>
      <c r="P201" s="186"/>
      <c r="Q201" s="25"/>
    </row>
    <row r="202" spans="1:16" s="49" customFormat="1" ht="12.75">
      <c r="A202" s="193"/>
      <c r="B202" s="193"/>
      <c r="C202" s="257" t="s">
        <v>49</v>
      </c>
      <c r="D202" s="251"/>
      <c r="E202" s="256"/>
      <c r="F202" s="254"/>
      <c r="G202" s="254"/>
      <c r="H202" s="184"/>
      <c r="I202" s="254"/>
      <c r="J202" s="182"/>
      <c r="K202" s="186"/>
      <c r="L202" s="186"/>
      <c r="M202" s="186"/>
      <c r="N202" s="186"/>
      <c r="O202" s="186"/>
      <c r="P202" s="186"/>
    </row>
    <row r="203" spans="1:16" s="49" customFormat="1" ht="12.75">
      <c r="A203" s="193">
        <v>78</v>
      </c>
      <c r="B203" s="193"/>
      <c r="C203" s="258" t="s">
        <v>426</v>
      </c>
      <c r="D203" s="193" t="s">
        <v>392</v>
      </c>
      <c r="E203" s="200">
        <v>8.6</v>
      </c>
      <c r="F203" s="254"/>
      <c r="G203" s="238"/>
      <c r="H203" s="184"/>
      <c r="I203" s="254"/>
      <c r="J203" s="182"/>
      <c r="K203" s="186"/>
      <c r="L203" s="186"/>
      <c r="M203" s="186"/>
      <c r="N203" s="186"/>
      <c r="O203" s="186"/>
      <c r="P203" s="186"/>
    </row>
    <row r="204" spans="1:16" s="49" customFormat="1" ht="12.75">
      <c r="A204" s="193">
        <v>79</v>
      </c>
      <c r="B204" s="193"/>
      <c r="C204" s="199" t="s">
        <v>427</v>
      </c>
      <c r="D204" s="193" t="s">
        <v>392</v>
      </c>
      <c r="E204" s="410">
        <v>3.12</v>
      </c>
      <c r="F204" s="254"/>
      <c r="G204" s="238"/>
      <c r="H204" s="184"/>
      <c r="I204" s="254"/>
      <c r="J204" s="182"/>
      <c r="K204" s="186"/>
      <c r="L204" s="186"/>
      <c r="M204" s="186"/>
      <c r="N204" s="186"/>
      <c r="O204" s="186"/>
      <c r="P204" s="186"/>
    </row>
    <row r="205" spans="1:16" s="49" customFormat="1" ht="12.75">
      <c r="A205" s="193"/>
      <c r="B205" s="193"/>
      <c r="C205" s="259" t="s">
        <v>435</v>
      </c>
      <c r="D205" s="193" t="s">
        <v>392</v>
      </c>
      <c r="E205" s="410">
        <f>E204*1.02</f>
        <v>3.1824000000000003</v>
      </c>
      <c r="F205" s="254"/>
      <c r="G205" s="238"/>
      <c r="H205" s="184"/>
      <c r="I205" s="254"/>
      <c r="J205" s="182"/>
      <c r="K205" s="186"/>
      <c r="L205" s="186"/>
      <c r="M205" s="186"/>
      <c r="N205" s="186"/>
      <c r="O205" s="186"/>
      <c r="P205" s="186"/>
    </row>
    <row r="206" spans="1:16" s="49" customFormat="1" ht="12.75">
      <c r="A206" s="193"/>
      <c r="B206" s="193"/>
      <c r="C206" s="259" t="s">
        <v>428</v>
      </c>
      <c r="D206" s="193" t="s">
        <v>392</v>
      </c>
      <c r="E206" s="410">
        <f>E204*0.11</f>
        <v>0.3432</v>
      </c>
      <c r="F206" s="254"/>
      <c r="G206" s="238"/>
      <c r="H206" s="184"/>
      <c r="I206" s="254"/>
      <c r="J206" s="182"/>
      <c r="K206" s="186"/>
      <c r="L206" s="186"/>
      <c r="M206" s="186"/>
      <c r="N206" s="186"/>
      <c r="O206" s="186"/>
      <c r="P206" s="186"/>
    </row>
    <row r="207" spans="1:16" s="49" customFormat="1" ht="12.75">
      <c r="A207" s="193"/>
      <c r="B207" s="193"/>
      <c r="C207" s="259" t="s">
        <v>429</v>
      </c>
      <c r="D207" s="251" t="s">
        <v>363</v>
      </c>
      <c r="E207" s="410">
        <f>E204*2</f>
        <v>6.24</v>
      </c>
      <c r="F207" s="254"/>
      <c r="G207" s="238"/>
      <c r="H207" s="184"/>
      <c r="I207" s="254"/>
      <c r="J207" s="182"/>
      <c r="K207" s="186"/>
      <c r="L207" s="186"/>
      <c r="M207" s="186"/>
      <c r="N207" s="186"/>
      <c r="O207" s="186"/>
      <c r="P207" s="186"/>
    </row>
    <row r="208" spans="1:16" s="1" customFormat="1" ht="12.75">
      <c r="A208" s="222">
        <v>80</v>
      </c>
      <c r="B208" s="214"/>
      <c r="C208" s="258" t="s">
        <v>430</v>
      </c>
      <c r="D208" s="260" t="s">
        <v>363</v>
      </c>
      <c r="E208" s="216">
        <v>22</v>
      </c>
      <c r="F208" s="261"/>
      <c r="G208" s="224"/>
      <c r="H208" s="184"/>
      <c r="I208" s="261"/>
      <c r="J208" s="182"/>
      <c r="K208" s="186"/>
      <c r="L208" s="186"/>
      <c r="M208" s="186"/>
      <c r="N208" s="186"/>
      <c r="O208" s="186"/>
      <c r="P208" s="186"/>
    </row>
    <row r="209" spans="1:16" s="1" customFormat="1" ht="27" customHeight="1">
      <c r="A209" s="222">
        <v>81</v>
      </c>
      <c r="B209" s="222"/>
      <c r="C209" s="262" t="s">
        <v>230</v>
      </c>
      <c r="D209" s="214" t="s">
        <v>392</v>
      </c>
      <c r="E209" s="263">
        <v>3.3</v>
      </c>
      <c r="F209" s="224"/>
      <c r="G209" s="224"/>
      <c r="H209" s="184"/>
      <c r="I209" s="224"/>
      <c r="J209" s="182"/>
      <c r="K209" s="186"/>
      <c r="L209" s="186"/>
      <c r="M209" s="186"/>
      <c r="N209" s="186"/>
      <c r="O209" s="186"/>
      <c r="P209" s="186"/>
    </row>
    <row r="210" spans="1:16" s="1" customFormat="1" ht="12.75">
      <c r="A210" s="222"/>
      <c r="B210" s="222"/>
      <c r="C210" s="259" t="s">
        <v>231</v>
      </c>
      <c r="D210" s="214" t="s">
        <v>392</v>
      </c>
      <c r="E210" s="263">
        <f>E209*1.1</f>
        <v>3.63</v>
      </c>
      <c r="F210" s="224"/>
      <c r="G210" s="224"/>
      <c r="H210" s="184"/>
      <c r="I210" s="224"/>
      <c r="J210" s="182"/>
      <c r="K210" s="186"/>
      <c r="L210" s="186"/>
      <c r="M210" s="186"/>
      <c r="N210" s="186"/>
      <c r="O210" s="186"/>
      <c r="P210" s="186"/>
    </row>
    <row r="211" spans="1:16" s="49" customFormat="1" ht="12.75">
      <c r="A211" s="193">
        <v>82</v>
      </c>
      <c r="B211" s="193"/>
      <c r="C211" s="258" t="s">
        <v>229</v>
      </c>
      <c r="D211" s="193" t="s">
        <v>392</v>
      </c>
      <c r="E211" s="200">
        <v>1.1</v>
      </c>
      <c r="F211" s="254"/>
      <c r="G211" s="238"/>
      <c r="H211" s="184"/>
      <c r="I211" s="254"/>
      <c r="J211" s="182"/>
      <c r="K211" s="186"/>
      <c r="L211" s="186"/>
      <c r="M211" s="186"/>
      <c r="N211" s="186"/>
      <c r="O211" s="186"/>
      <c r="P211" s="186"/>
    </row>
    <row r="212" spans="1:16" s="49" customFormat="1" ht="12.75">
      <c r="A212" s="193"/>
      <c r="B212" s="193"/>
      <c r="C212" s="259" t="s">
        <v>424</v>
      </c>
      <c r="D212" s="193" t="s">
        <v>392</v>
      </c>
      <c r="E212" s="200">
        <f>E211*1.1</f>
        <v>1.2100000000000002</v>
      </c>
      <c r="F212" s="254"/>
      <c r="G212" s="238"/>
      <c r="H212" s="184"/>
      <c r="I212" s="254"/>
      <c r="J212" s="182"/>
      <c r="K212" s="186"/>
      <c r="L212" s="186"/>
      <c r="M212" s="186"/>
      <c r="N212" s="186"/>
      <c r="O212" s="186"/>
      <c r="P212" s="186"/>
    </row>
    <row r="213" spans="1:16" s="49" customFormat="1" ht="12.75">
      <c r="A213" s="222">
        <v>83</v>
      </c>
      <c r="B213" s="193"/>
      <c r="C213" s="199" t="s">
        <v>232</v>
      </c>
      <c r="D213" s="193" t="s">
        <v>363</v>
      </c>
      <c r="E213" s="263">
        <v>21.75</v>
      </c>
      <c r="F213" s="224"/>
      <c r="G213" s="224"/>
      <c r="H213" s="184"/>
      <c r="I213" s="224"/>
      <c r="J213" s="182"/>
      <c r="K213" s="186"/>
      <c r="L213" s="186"/>
      <c r="M213" s="186"/>
      <c r="N213" s="186"/>
      <c r="O213" s="186"/>
      <c r="P213" s="186"/>
    </row>
    <row r="214" spans="1:16" s="49" customFormat="1" ht="12.75">
      <c r="A214" s="222"/>
      <c r="B214" s="193"/>
      <c r="C214" s="197" t="s">
        <v>233</v>
      </c>
      <c r="D214" s="193" t="s">
        <v>363</v>
      </c>
      <c r="E214" s="263">
        <f>E213*1.19</f>
        <v>25.8825</v>
      </c>
      <c r="F214" s="224"/>
      <c r="G214" s="224"/>
      <c r="H214" s="184"/>
      <c r="I214" s="224"/>
      <c r="J214" s="182"/>
      <c r="K214" s="186"/>
      <c r="L214" s="186"/>
      <c r="M214" s="186"/>
      <c r="N214" s="186"/>
      <c r="O214" s="186"/>
      <c r="P214" s="186"/>
    </row>
    <row r="215" spans="1:16" s="49" customFormat="1" ht="12.75">
      <c r="A215" s="193">
        <v>84</v>
      </c>
      <c r="B215" s="193"/>
      <c r="C215" s="264" t="s">
        <v>432</v>
      </c>
      <c r="D215" s="251" t="s">
        <v>363</v>
      </c>
      <c r="E215" s="200">
        <v>21.75</v>
      </c>
      <c r="F215" s="254"/>
      <c r="G215" s="238"/>
      <c r="H215" s="184"/>
      <c r="I215" s="254"/>
      <c r="J215" s="182"/>
      <c r="K215" s="186"/>
      <c r="L215" s="186"/>
      <c r="M215" s="186"/>
      <c r="N215" s="186"/>
      <c r="O215" s="186"/>
      <c r="P215" s="186"/>
    </row>
    <row r="216" spans="1:16" s="49" customFormat="1" ht="12.75">
      <c r="A216" s="193"/>
      <c r="B216" s="193"/>
      <c r="C216" s="259" t="s">
        <v>436</v>
      </c>
      <c r="D216" s="193" t="s">
        <v>392</v>
      </c>
      <c r="E216" s="200">
        <f>E215*0.12*1.1</f>
        <v>2.871</v>
      </c>
      <c r="F216" s="254"/>
      <c r="G216" s="238"/>
      <c r="H216" s="184"/>
      <c r="I216" s="254"/>
      <c r="J216" s="182"/>
      <c r="K216" s="186"/>
      <c r="L216" s="186"/>
      <c r="M216" s="186"/>
      <c r="N216" s="186"/>
      <c r="O216" s="186"/>
      <c r="P216" s="186"/>
    </row>
    <row r="217" spans="1:16" s="49" customFormat="1" ht="12.75">
      <c r="A217" s="193"/>
      <c r="B217" s="193"/>
      <c r="C217" s="259" t="s">
        <v>433</v>
      </c>
      <c r="D217" s="251" t="s">
        <v>363</v>
      </c>
      <c r="E217" s="200">
        <v>21.75</v>
      </c>
      <c r="F217" s="254"/>
      <c r="G217" s="238"/>
      <c r="H217" s="184"/>
      <c r="I217" s="254"/>
      <c r="J217" s="182"/>
      <c r="K217" s="186"/>
      <c r="L217" s="186"/>
      <c r="M217" s="186"/>
      <c r="N217" s="186"/>
      <c r="O217" s="186"/>
      <c r="P217" s="186"/>
    </row>
    <row r="218" spans="1:17" s="49" customFormat="1" ht="12.75">
      <c r="A218" s="152">
        <v>85</v>
      </c>
      <c r="B218" s="152"/>
      <c r="C218" s="189" t="s">
        <v>439</v>
      </c>
      <c r="D218" s="152" t="s">
        <v>363</v>
      </c>
      <c r="E218" s="188">
        <v>21.75</v>
      </c>
      <c r="F218" s="182"/>
      <c r="G218" s="182"/>
      <c r="H218" s="184"/>
      <c r="I218" s="182"/>
      <c r="J218" s="182"/>
      <c r="K218" s="186"/>
      <c r="L218" s="186"/>
      <c r="M218" s="186"/>
      <c r="N218" s="186"/>
      <c r="O218" s="186"/>
      <c r="P218" s="186"/>
      <c r="Q218" s="18"/>
    </row>
    <row r="219" spans="1:17" s="49" customFormat="1" ht="12.75">
      <c r="A219" s="152"/>
      <c r="B219" s="152"/>
      <c r="C219" s="210" t="s">
        <v>234</v>
      </c>
      <c r="D219" s="152" t="s">
        <v>363</v>
      </c>
      <c r="E219" s="188">
        <v>21.75</v>
      </c>
      <c r="F219" s="182"/>
      <c r="G219" s="182"/>
      <c r="H219" s="184"/>
      <c r="I219" s="182"/>
      <c r="J219" s="182"/>
      <c r="K219" s="186"/>
      <c r="L219" s="186"/>
      <c r="M219" s="186"/>
      <c r="N219" s="186"/>
      <c r="O219" s="186"/>
      <c r="P219" s="186"/>
      <c r="Q219" s="18"/>
    </row>
    <row r="220" spans="1:16" s="49" customFormat="1" ht="12.75">
      <c r="A220" s="193"/>
      <c r="B220" s="193"/>
      <c r="C220" s="259" t="s">
        <v>438</v>
      </c>
      <c r="D220" s="193" t="s">
        <v>392</v>
      </c>
      <c r="E220" s="200">
        <v>0.5</v>
      </c>
      <c r="F220" s="254"/>
      <c r="G220" s="238"/>
      <c r="H220" s="184"/>
      <c r="I220" s="254"/>
      <c r="J220" s="182"/>
      <c r="K220" s="186"/>
      <c r="L220" s="186"/>
      <c r="M220" s="186"/>
      <c r="N220" s="186"/>
      <c r="O220" s="186"/>
      <c r="P220" s="186"/>
    </row>
    <row r="221" spans="1:16" s="27" customFormat="1" ht="12.75">
      <c r="A221" s="265">
        <v>86</v>
      </c>
      <c r="B221" s="152"/>
      <c r="C221" s="189" t="s">
        <v>591</v>
      </c>
      <c r="D221" s="152" t="s">
        <v>360</v>
      </c>
      <c r="E221" s="266">
        <v>3.8</v>
      </c>
      <c r="F221" s="265"/>
      <c r="G221" s="265"/>
      <c r="H221" s="188"/>
      <c r="I221" s="265"/>
      <c r="J221" s="265"/>
      <c r="K221" s="188"/>
      <c r="L221" s="237"/>
      <c r="M221" s="188"/>
      <c r="N221" s="237"/>
      <c r="O221" s="188"/>
      <c r="P221" s="267"/>
    </row>
    <row r="222" spans="1:16" s="27" customFormat="1" ht="12.75">
      <c r="A222" s="265"/>
      <c r="B222" s="152"/>
      <c r="C222" s="210" t="s">
        <v>235</v>
      </c>
      <c r="D222" s="152" t="s">
        <v>392</v>
      </c>
      <c r="E222" s="266">
        <f>E221*0.04</f>
        <v>0.152</v>
      </c>
      <c r="F222" s="265"/>
      <c r="G222" s="265"/>
      <c r="H222" s="188"/>
      <c r="I222" s="265"/>
      <c r="J222" s="265"/>
      <c r="K222" s="188"/>
      <c r="L222" s="237"/>
      <c r="M222" s="188"/>
      <c r="N222" s="237"/>
      <c r="O222" s="188"/>
      <c r="P222" s="267"/>
    </row>
    <row r="223" spans="1:16" s="27" customFormat="1" ht="12.75">
      <c r="A223" s="265"/>
      <c r="B223" s="152"/>
      <c r="C223" s="210" t="s">
        <v>236</v>
      </c>
      <c r="D223" s="152" t="s">
        <v>360</v>
      </c>
      <c r="E223" s="266">
        <v>4</v>
      </c>
      <c r="F223" s="265"/>
      <c r="G223" s="265"/>
      <c r="H223" s="188"/>
      <c r="I223" s="265"/>
      <c r="J223" s="265"/>
      <c r="K223" s="188"/>
      <c r="L223" s="237"/>
      <c r="M223" s="188"/>
      <c r="N223" s="237"/>
      <c r="O223" s="188"/>
      <c r="P223" s="267"/>
    </row>
    <row r="224" spans="1:16" s="1" customFormat="1" ht="25.5">
      <c r="A224" s="222">
        <v>87</v>
      </c>
      <c r="B224" s="214"/>
      <c r="C224" s="268" t="s">
        <v>237</v>
      </c>
      <c r="D224" s="260" t="s">
        <v>363</v>
      </c>
      <c r="E224" s="216">
        <v>13</v>
      </c>
      <c r="F224" s="261"/>
      <c r="G224" s="224"/>
      <c r="H224" s="184"/>
      <c r="I224" s="261"/>
      <c r="J224" s="182"/>
      <c r="K224" s="186"/>
      <c r="L224" s="186"/>
      <c r="M224" s="186"/>
      <c r="N224" s="186"/>
      <c r="O224" s="186"/>
      <c r="P224" s="186"/>
    </row>
    <row r="225" spans="1:16" s="1" customFormat="1" ht="27" customHeight="1">
      <c r="A225" s="222">
        <v>88</v>
      </c>
      <c r="B225" s="222"/>
      <c r="C225" s="262" t="s">
        <v>230</v>
      </c>
      <c r="D225" s="214" t="s">
        <v>392</v>
      </c>
      <c r="E225" s="263">
        <v>1.95</v>
      </c>
      <c r="F225" s="224"/>
      <c r="G225" s="224"/>
      <c r="H225" s="184"/>
      <c r="I225" s="224"/>
      <c r="J225" s="182"/>
      <c r="K225" s="186"/>
      <c r="L225" s="186"/>
      <c r="M225" s="186"/>
      <c r="N225" s="186"/>
      <c r="O225" s="186"/>
      <c r="P225" s="186"/>
    </row>
    <row r="226" spans="1:16" s="1" customFormat="1" ht="12.75">
      <c r="A226" s="222"/>
      <c r="B226" s="222"/>
      <c r="C226" s="259" t="s">
        <v>238</v>
      </c>
      <c r="D226" s="214" t="s">
        <v>392</v>
      </c>
      <c r="E226" s="263">
        <f>E225*1.1</f>
        <v>2.145</v>
      </c>
      <c r="F226" s="224"/>
      <c r="G226" s="224"/>
      <c r="H226" s="184"/>
      <c r="I226" s="224"/>
      <c r="J226" s="182"/>
      <c r="K226" s="186"/>
      <c r="L226" s="186"/>
      <c r="M226" s="186"/>
      <c r="N226" s="186"/>
      <c r="O226" s="186"/>
      <c r="P226" s="186"/>
    </row>
    <row r="227" spans="1:16" s="27" customFormat="1" ht="12.75">
      <c r="A227" s="265">
        <v>89</v>
      </c>
      <c r="B227" s="152"/>
      <c r="C227" s="189" t="s">
        <v>239</v>
      </c>
      <c r="D227" s="152"/>
      <c r="E227" s="188"/>
      <c r="F227" s="265"/>
      <c r="G227" s="269"/>
      <c r="H227" s="188"/>
      <c r="I227" s="265"/>
      <c r="J227" s="265"/>
      <c r="K227" s="270"/>
      <c r="L227" s="237"/>
      <c r="M227" s="188"/>
      <c r="N227" s="237"/>
      <c r="O227" s="188"/>
      <c r="P227" s="267"/>
    </row>
    <row r="228" spans="1:16" s="27" customFormat="1" ht="12.75">
      <c r="A228" s="265"/>
      <c r="B228" s="152"/>
      <c r="C228" s="189" t="s">
        <v>291</v>
      </c>
      <c r="D228" s="152" t="s">
        <v>363</v>
      </c>
      <c r="E228" s="188">
        <v>13</v>
      </c>
      <c r="F228" s="265"/>
      <c r="G228" s="269"/>
      <c r="H228" s="188"/>
      <c r="I228" s="265"/>
      <c r="J228" s="265"/>
      <c r="K228" s="270"/>
      <c r="L228" s="237"/>
      <c r="M228" s="188"/>
      <c r="N228" s="237"/>
      <c r="O228" s="188"/>
      <c r="P228" s="267"/>
    </row>
    <row r="229" spans="1:16" s="27" customFormat="1" ht="12.75">
      <c r="A229" s="265"/>
      <c r="B229" s="152"/>
      <c r="C229" s="210" t="s">
        <v>437</v>
      </c>
      <c r="D229" s="152" t="s">
        <v>363</v>
      </c>
      <c r="E229" s="188">
        <f>E228*1.03</f>
        <v>13.39</v>
      </c>
      <c r="F229" s="265"/>
      <c r="G229" s="269"/>
      <c r="H229" s="188"/>
      <c r="I229" s="265"/>
      <c r="J229" s="265"/>
      <c r="K229" s="270"/>
      <c r="L229" s="237"/>
      <c r="M229" s="188"/>
      <c r="N229" s="237"/>
      <c r="O229" s="188"/>
      <c r="P229" s="267"/>
    </row>
    <row r="230" spans="1:16" s="49" customFormat="1" ht="25.5">
      <c r="A230" s="193">
        <v>90</v>
      </c>
      <c r="B230" s="193"/>
      <c r="C230" s="268" t="s">
        <v>151</v>
      </c>
      <c r="D230" s="193" t="s">
        <v>360</v>
      </c>
      <c r="E230" s="200">
        <v>26.3</v>
      </c>
      <c r="F230" s="254"/>
      <c r="G230" s="238"/>
      <c r="H230" s="184"/>
      <c r="I230" s="254"/>
      <c r="J230" s="182"/>
      <c r="K230" s="186"/>
      <c r="L230" s="186"/>
      <c r="M230" s="186"/>
      <c r="N230" s="186"/>
      <c r="O230" s="186"/>
      <c r="P230" s="186"/>
    </row>
    <row r="231" spans="1:16" s="49" customFormat="1" ht="12.75">
      <c r="A231" s="193">
        <v>91</v>
      </c>
      <c r="B231" s="152"/>
      <c r="C231" s="258" t="s">
        <v>240</v>
      </c>
      <c r="D231" s="193" t="s">
        <v>453</v>
      </c>
      <c r="E231" s="200">
        <v>2</v>
      </c>
      <c r="F231" s="254"/>
      <c r="G231" s="238"/>
      <c r="H231" s="184"/>
      <c r="I231" s="254"/>
      <c r="J231" s="182"/>
      <c r="K231" s="186"/>
      <c r="L231" s="186"/>
      <c r="M231" s="186"/>
      <c r="N231" s="186"/>
      <c r="O231" s="186"/>
      <c r="P231" s="186"/>
    </row>
    <row r="232" spans="1:16" s="49" customFormat="1" ht="12.75">
      <c r="A232" s="193"/>
      <c r="B232" s="152"/>
      <c r="C232" s="258"/>
      <c r="D232" s="193"/>
      <c r="E232" s="200"/>
      <c r="F232" s="254"/>
      <c r="G232" s="238"/>
      <c r="H232" s="184"/>
      <c r="I232" s="254"/>
      <c r="J232" s="182"/>
      <c r="K232" s="186"/>
      <c r="L232" s="186"/>
      <c r="M232" s="186"/>
      <c r="N232" s="186"/>
      <c r="O232" s="186"/>
      <c r="P232" s="186"/>
    </row>
    <row r="233" spans="1:16" s="49" customFormat="1" ht="12.75">
      <c r="A233" s="193"/>
      <c r="B233" s="152"/>
      <c r="C233" s="257" t="s">
        <v>241</v>
      </c>
      <c r="D233" s="189"/>
      <c r="E233" s="200"/>
      <c r="F233" s="254"/>
      <c r="G233" s="238"/>
      <c r="H233" s="184"/>
      <c r="I233" s="254"/>
      <c r="J233" s="182"/>
      <c r="K233" s="186"/>
      <c r="L233" s="186"/>
      <c r="M233" s="186"/>
      <c r="N233" s="186"/>
      <c r="O233" s="186"/>
      <c r="P233" s="186"/>
    </row>
    <row r="234" spans="1:16" s="49" customFormat="1" ht="12.75">
      <c r="A234" s="193">
        <v>92</v>
      </c>
      <c r="B234" s="193"/>
      <c r="C234" s="258" t="s">
        <v>426</v>
      </c>
      <c r="D234" s="193" t="s">
        <v>392</v>
      </c>
      <c r="E234" s="235">
        <v>6.5</v>
      </c>
      <c r="F234" s="254"/>
      <c r="G234" s="238"/>
      <c r="H234" s="184"/>
      <c r="I234" s="254"/>
      <c r="J234" s="182"/>
      <c r="K234" s="186"/>
      <c r="L234" s="186"/>
      <c r="M234" s="186"/>
      <c r="N234" s="186"/>
      <c r="O234" s="186"/>
      <c r="P234" s="186"/>
    </row>
    <row r="235" spans="1:16" s="49" customFormat="1" ht="12.75">
      <c r="A235" s="193">
        <v>93</v>
      </c>
      <c r="B235" s="193"/>
      <c r="C235" s="199" t="s">
        <v>427</v>
      </c>
      <c r="D235" s="193" t="s">
        <v>392</v>
      </c>
      <c r="E235" s="410">
        <v>2</v>
      </c>
      <c r="F235" s="254"/>
      <c r="G235" s="238"/>
      <c r="H235" s="184"/>
      <c r="I235" s="254"/>
      <c r="J235" s="182"/>
      <c r="K235" s="186"/>
      <c r="L235" s="186"/>
      <c r="M235" s="186"/>
      <c r="N235" s="186"/>
      <c r="O235" s="186"/>
      <c r="P235" s="186"/>
    </row>
    <row r="236" spans="1:16" s="49" customFormat="1" ht="12.75">
      <c r="A236" s="193"/>
      <c r="B236" s="152"/>
      <c r="C236" s="210" t="s">
        <v>242</v>
      </c>
      <c r="D236" s="193" t="s">
        <v>392</v>
      </c>
      <c r="E236" s="410">
        <f>E235*1.02</f>
        <v>2.04</v>
      </c>
      <c r="F236" s="254"/>
      <c r="G236" s="238"/>
      <c r="H236" s="184"/>
      <c r="I236" s="254"/>
      <c r="J236" s="182"/>
      <c r="K236" s="186"/>
      <c r="L236" s="186"/>
      <c r="M236" s="186"/>
      <c r="N236" s="186"/>
      <c r="O236" s="186"/>
      <c r="P236" s="186"/>
    </row>
    <row r="237" spans="1:16" s="49" customFormat="1" ht="12.75">
      <c r="A237" s="193"/>
      <c r="B237" s="152"/>
      <c r="C237" s="210" t="s">
        <v>428</v>
      </c>
      <c r="D237" s="193" t="s">
        <v>392</v>
      </c>
      <c r="E237" s="410">
        <f>E235*0.11</f>
        <v>0.22</v>
      </c>
      <c r="F237" s="254"/>
      <c r="G237" s="238"/>
      <c r="H237" s="184"/>
      <c r="I237" s="254"/>
      <c r="J237" s="182"/>
      <c r="K237" s="186"/>
      <c r="L237" s="186"/>
      <c r="M237" s="186"/>
      <c r="N237" s="186"/>
      <c r="O237" s="186"/>
      <c r="P237" s="186"/>
    </row>
    <row r="238" spans="1:16" s="49" customFormat="1" ht="12.75">
      <c r="A238" s="193"/>
      <c r="B238" s="152"/>
      <c r="C238" s="210" t="s">
        <v>429</v>
      </c>
      <c r="D238" s="251" t="s">
        <v>363</v>
      </c>
      <c r="E238" s="410">
        <f>E235*2</f>
        <v>4</v>
      </c>
      <c r="F238" s="254"/>
      <c r="G238" s="238"/>
      <c r="H238" s="184"/>
      <c r="I238" s="254"/>
      <c r="J238" s="182"/>
      <c r="K238" s="186"/>
      <c r="L238" s="186"/>
      <c r="M238" s="186"/>
      <c r="N238" s="186"/>
      <c r="O238" s="186"/>
      <c r="P238" s="186"/>
    </row>
    <row r="239" spans="1:16" s="49" customFormat="1" ht="25.5">
      <c r="A239" s="193">
        <v>94</v>
      </c>
      <c r="B239" s="193"/>
      <c r="C239" s="268" t="s">
        <v>243</v>
      </c>
      <c r="D239" s="193" t="s">
        <v>392</v>
      </c>
      <c r="E239" s="200">
        <v>3.5</v>
      </c>
      <c r="F239" s="254"/>
      <c r="G239" s="238"/>
      <c r="H239" s="184"/>
      <c r="I239" s="254"/>
      <c r="J239" s="182"/>
      <c r="K239" s="186"/>
      <c r="L239" s="186"/>
      <c r="M239" s="186"/>
      <c r="N239" s="186"/>
      <c r="O239" s="186"/>
      <c r="P239" s="186"/>
    </row>
    <row r="240" spans="1:16" s="49" customFormat="1" ht="12.75">
      <c r="A240" s="193"/>
      <c r="B240" s="193"/>
      <c r="C240" s="259" t="s">
        <v>424</v>
      </c>
      <c r="D240" s="193" t="s">
        <v>392</v>
      </c>
      <c r="E240" s="200">
        <f>E239*1.2</f>
        <v>4.2</v>
      </c>
      <c r="F240" s="254"/>
      <c r="G240" s="238"/>
      <c r="H240" s="184"/>
      <c r="I240" s="254"/>
      <c r="J240" s="182"/>
      <c r="K240" s="186"/>
      <c r="L240" s="186"/>
      <c r="M240" s="186"/>
      <c r="N240" s="186"/>
      <c r="O240" s="186"/>
      <c r="P240" s="186"/>
    </row>
    <row r="241" spans="1:16" s="1" customFormat="1" ht="15" customHeight="1">
      <c r="A241" s="222">
        <v>95</v>
      </c>
      <c r="B241" s="152"/>
      <c r="C241" s="189" t="s">
        <v>289</v>
      </c>
      <c r="D241" s="152" t="s">
        <v>392</v>
      </c>
      <c r="E241" s="188">
        <v>1.33</v>
      </c>
      <c r="F241" s="182"/>
      <c r="G241" s="182"/>
      <c r="H241" s="184"/>
      <c r="I241" s="182"/>
      <c r="J241" s="182"/>
      <c r="K241" s="186"/>
      <c r="L241" s="186"/>
      <c r="M241" s="186"/>
      <c r="N241" s="186"/>
      <c r="O241" s="186"/>
      <c r="P241" s="186"/>
    </row>
    <row r="242" spans="1:16" s="1" customFormat="1" ht="12.75">
      <c r="A242" s="222"/>
      <c r="B242" s="152"/>
      <c r="C242" s="210" t="s">
        <v>423</v>
      </c>
      <c r="D242" s="152" t="s">
        <v>392</v>
      </c>
      <c r="E242" s="188">
        <f>E241*1.1</f>
        <v>1.4630000000000003</v>
      </c>
      <c r="F242" s="182"/>
      <c r="G242" s="182"/>
      <c r="H242" s="184"/>
      <c r="I242" s="182"/>
      <c r="J242" s="182"/>
      <c r="K242" s="186"/>
      <c r="L242" s="186"/>
      <c r="M242" s="186"/>
      <c r="N242" s="186"/>
      <c r="O242" s="186"/>
      <c r="P242" s="186"/>
    </row>
    <row r="243" spans="1:16" s="49" customFormat="1" ht="12.75">
      <c r="A243" s="193">
        <v>96</v>
      </c>
      <c r="B243" s="152"/>
      <c r="C243" s="258" t="s">
        <v>431</v>
      </c>
      <c r="D243" s="193" t="s">
        <v>392</v>
      </c>
      <c r="E243" s="200">
        <v>0.45</v>
      </c>
      <c r="F243" s="254"/>
      <c r="G243" s="238"/>
      <c r="H243" s="184"/>
      <c r="I243" s="254"/>
      <c r="J243" s="182"/>
      <c r="K243" s="186"/>
      <c r="L243" s="186"/>
      <c r="M243" s="186"/>
      <c r="N243" s="186"/>
      <c r="O243" s="186"/>
      <c r="P243" s="186"/>
    </row>
    <row r="244" spans="1:16" s="49" customFormat="1" ht="12.75">
      <c r="A244" s="193"/>
      <c r="B244" s="152"/>
      <c r="C244" s="210" t="s">
        <v>424</v>
      </c>
      <c r="D244" s="193" t="s">
        <v>392</v>
      </c>
      <c r="E244" s="200">
        <f>E243*1.2</f>
        <v>0.54</v>
      </c>
      <c r="F244" s="254"/>
      <c r="G244" s="238"/>
      <c r="H244" s="184"/>
      <c r="I244" s="254"/>
      <c r="J244" s="182"/>
      <c r="K244" s="186"/>
      <c r="L244" s="186"/>
      <c r="M244" s="186"/>
      <c r="N244" s="186"/>
      <c r="O244" s="186"/>
      <c r="P244" s="186"/>
    </row>
    <row r="245" spans="1:16" s="49" customFormat="1" ht="12.75">
      <c r="A245" s="222">
        <v>97</v>
      </c>
      <c r="B245" s="152"/>
      <c r="C245" s="199" t="s">
        <v>232</v>
      </c>
      <c r="D245" s="152" t="s">
        <v>363</v>
      </c>
      <c r="E245" s="188">
        <v>8.82</v>
      </c>
      <c r="F245" s="182"/>
      <c r="G245" s="182"/>
      <c r="H245" s="184"/>
      <c r="I245" s="182"/>
      <c r="J245" s="182"/>
      <c r="K245" s="186"/>
      <c r="L245" s="186"/>
      <c r="M245" s="186"/>
      <c r="N245" s="186"/>
      <c r="O245" s="186"/>
      <c r="P245" s="186"/>
    </row>
    <row r="246" spans="1:16" s="49" customFormat="1" ht="12.75">
      <c r="A246" s="222"/>
      <c r="B246" s="152"/>
      <c r="C246" s="197" t="s">
        <v>244</v>
      </c>
      <c r="D246" s="152" t="s">
        <v>363</v>
      </c>
      <c r="E246" s="188">
        <f>E245*1.19</f>
        <v>10.4958</v>
      </c>
      <c r="F246" s="182"/>
      <c r="G246" s="182"/>
      <c r="H246" s="184"/>
      <c r="I246" s="182"/>
      <c r="J246" s="182"/>
      <c r="K246" s="186"/>
      <c r="L246" s="186"/>
      <c r="M246" s="186"/>
      <c r="N246" s="186"/>
      <c r="O246" s="186"/>
      <c r="P246" s="186"/>
    </row>
    <row r="247" spans="1:16" s="49" customFormat="1" ht="12.75">
      <c r="A247" s="193">
        <v>98</v>
      </c>
      <c r="B247" s="152"/>
      <c r="C247" s="264" t="s">
        <v>245</v>
      </c>
      <c r="D247" s="251" t="s">
        <v>363</v>
      </c>
      <c r="E247" s="235">
        <v>8.82</v>
      </c>
      <c r="F247" s="254"/>
      <c r="G247" s="238"/>
      <c r="H247" s="184"/>
      <c r="I247" s="254"/>
      <c r="J247" s="182"/>
      <c r="K247" s="186"/>
      <c r="L247" s="186"/>
      <c r="M247" s="186"/>
      <c r="N247" s="186"/>
      <c r="O247" s="186"/>
      <c r="P247" s="186"/>
    </row>
    <row r="248" spans="1:16" s="49" customFormat="1" ht="12.75">
      <c r="A248" s="193"/>
      <c r="B248" s="152"/>
      <c r="C248" s="210" t="s">
        <v>436</v>
      </c>
      <c r="D248" s="193" t="s">
        <v>392</v>
      </c>
      <c r="E248" s="200">
        <f>E247*0.12*1.1</f>
        <v>1.1642400000000002</v>
      </c>
      <c r="F248" s="254"/>
      <c r="G248" s="238"/>
      <c r="H248" s="184"/>
      <c r="I248" s="254"/>
      <c r="J248" s="182"/>
      <c r="K248" s="186"/>
      <c r="L248" s="186"/>
      <c r="M248" s="186"/>
      <c r="N248" s="186"/>
      <c r="O248" s="186"/>
      <c r="P248" s="186"/>
    </row>
    <row r="249" spans="1:16" s="49" customFormat="1" ht="12.75">
      <c r="A249" s="193"/>
      <c r="B249" s="152"/>
      <c r="C249" s="210" t="s">
        <v>433</v>
      </c>
      <c r="D249" s="251" t="s">
        <v>363</v>
      </c>
      <c r="E249" s="200">
        <v>9</v>
      </c>
      <c r="F249" s="254"/>
      <c r="G249" s="238"/>
      <c r="H249" s="184"/>
      <c r="I249" s="254"/>
      <c r="J249" s="182"/>
      <c r="K249" s="186"/>
      <c r="L249" s="186"/>
      <c r="M249" s="186"/>
      <c r="N249" s="186"/>
      <c r="O249" s="186"/>
      <c r="P249" s="186"/>
    </row>
    <row r="250" spans="1:16" s="49" customFormat="1" ht="12.75">
      <c r="A250" s="193">
        <v>99</v>
      </c>
      <c r="B250" s="193"/>
      <c r="C250" s="258" t="s">
        <v>152</v>
      </c>
      <c r="D250" s="193" t="s">
        <v>360</v>
      </c>
      <c r="E250" s="200">
        <v>9.9</v>
      </c>
      <c r="F250" s="254"/>
      <c r="G250" s="238"/>
      <c r="H250" s="184"/>
      <c r="I250" s="254"/>
      <c r="J250" s="182"/>
      <c r="K250" s="186"/>
      <c r="L250" s="186"/>
      <c r="M250" s="186"/>
      <c r="N250" s="186"/>
      <c r="O250" s="186"/>
      <c r="P250" s="186"/>
    </row>
    <row r="251" spans="1:16" s="49" customFormat="1" ht="12.75">
      <c r="A251" s="193"/>
      <c r="B251" s="193"/>
      <c r="C251" s="258"/>
      <c r="D251" s="193"/>
      <c r="E251" s="200"/>
      <c r="F251" s="254"/>
      <c r="G251" s="238"/>
      <c r="H251" s="184"/>
      <c r="I251" s="254"/>
      <c r="J251" s="182"/>
      <c r="K251" s="186"/>
      <c r="L251" s="186"/>
      <c r="M251" s="186"/>
      <c r="N251" s="186"/>
      <c r="O251" s="186"/>
      <c r="P251" s="186"/>
    </row>
    <row r="252" spans="1:17" ht="12.75">
      <c r="A252" s="222"/>
      <c r="B252" s="222"/>
      <c r="C252" s="271" t="s">
        <v>519</v>
      </c>
      <c r="D252" s="222"/>
      <c r="E252" s="263"/>
      <c r="F252" s="224"/>
      <c r="G252" s="224"/>
      <c r="H252" s="184"/>
      <c r="I252" s="224"/>
      <c r="J252" s="182"/>
      <c r="K252" s="186"/>
      <c r="L252" s="186"/>
      <c r="M252" s="186"/>
      <c r="N252" s="186"/>
      <c r="O252" s="186"/>
      <c r="P252" s="186"/>
      <c r="Q252" s="14"/>
    </row>
    <row r="253" spans="1:17" s="27" customFormat="1" ht="12.75">
      <c r="A253" s="222">
        <v>100</v>
      </c>
      <c r="B253" s="222"/>
      <c r="C253" s="272" t="s">
        <v>289</v>
      </c>
      <c r="D253" s="214" t="s">
        <v>392</v>
      </c>
      <c r="E253" s="263">
        <v>7.57</v>
      </c>
      <c r="F253" s="263"/>
      <c r="G253" s="263"/>
      <c r="H253" s="236"/>
      <c r="I253" s="263"/>
      <c r="J253" s="188"/>
      <c r="K253" s="188"/>
      <c r="L253" s="237"/>
      <c r="M253" s="237"/>
      <c r="N253" s="237"/>
      <c r="O253" s="237"/>
      <c r="P253" s="237"/>
      <c r="Q253" s="1"/>
    </row>
    <row r="254" spans="1:17" s="27" customFormat="1" ht="12.75">
      <c r="A254" s="222"/>
      <c r="B254" s="222"/>
      <c r="C254" s="259" t="s">
        <v>434</v>
      </c>
      <c r="D254" s="214" t="s">
        <v>392</v>
      </c>
      <c r="E254" s="263">
        <f>E253*1.1</f>
        <v>8.327000000000002</v>
      </c>
      <c r="F254" s="263"/>
      <c r="G254" s="263"/>
      <c r="H254" s="236"/>
      <c r="I254" s="263"/>
      <c r="J254" s="188"/>
      <c r="K254" s="188"/>
      <c r="L254" s="237"/>
      <c r="M254" s="237"/>
      <c r="N254" s="237"/>
      <c r="O254" s="237"/>
      <c r="P254" s="237"/>
      <c r="Q254" s="1"/>
    </row>
    <row r="255" spans="1:17" s="27" customFormat="1" ht="12.75">
      <c r="A255" s="214">
        <v>101</v>
      </c>
      <c r="B255" s="214"/>
      <c r="C255" s="227" t="s">
        <v>293</v>
      </c>
      <c r="D255" s="214" t="s">
        <v>392</v>
      </c>
      <c r="E255" s="216">
        <v>10.1</v>
      </c>
      <c r="F255" s="216"/>
      <c r="G255" s="216"/>
      <c r="H255" s="236"/>
      <c r="I255" s="216"/>
      <c r="J255" s="188"/>
      <c r="K255" s="188"/>
      <c r="L255" s="237"/>
      <c r="M255" s="237"/>
      <c r="N255" s="237"/>
      <c r="O255" s="237"/>
      <c r="P255" s="237"/>
      <c r="Q255" s="1"/>
    </row>
    <row r="256" spans="1:17" s="27" customFormat="1" ht="14.25" customHeight="1">
      <c r="A256" s="214"/>
      <c r="B256" s="214"/>
      <c r="C256" s="233" t="s">
        <v>424</v>
      </c>
      <c r="D256" s="214" t="s">
        <v>392</v>
      </c>
      <c r="E256" s="216">
        <f>E255*1.1</f>
        <v>11.110000000000001</v>
      </c>
      <c r="F256" s="216"/>
      <c r="G256" s="216"/>
      <c r="H256" s="236"/>
      <c r="I256" s="216"/>
      <c r="J256" s="188"/>
      <c r="K256" s="188"/>
      <c r="L256" s="237"/>
      <c r="M256" s="237"/>
      <c r="N256" s="237"/>
      <c r="O256" s="237"/>
      <c r="P256" s="237"/>
      <c r="Q256" s="1"/>
    </row>
    <row r="257" spans="1:16" s="27" customFormat="1" ht="12.75">
      <c r="A257" s="265">
        <v>102</v>
      </c>
      <c r="B257" s="152"/>
      <c r="C257" s="189" t="s">
        <v>290</v>
      </c>
      <c r="D257" s="152"/>
      <c r="E257" s="188"/>
      <c r="F257" s="266"/>
      <c r="G257" s="266"/>
      <c r="H257" s="236"/>
      <c r="I257" s="266"/>
      <c r="J257" s="266"/>
      <c r="K257" s="188"/>
      <c r="L257" s="237"/>
      <c r="M257" s="237"/>
      <c r="N257" s="237"/>
      <c r="O257" s="237"/>
      <c r="P257" s="237"/>
    </row>
    <row r="258" spans="1:16" s="27" customFormat="1" ht="12.75">
      <c r="A258" s="265"/>
      <c r="B258" s="152"/>
      <c r="C258" s="189" t="s">
        <v>291</v>
      </c>
      <c r="D258" s="152" t="s">
        <v>363</v>
      </c>
      <c r="E258" s="188">
        <v>50.45</v>
      </c>
      <c r="F258" s="188"/>
      <c r="G258" s="188"/>
      <c r="H258" s="236"/>
      <c r="I258" s="188"/>
      <c r="J258" s="188"/>
      <c r="K258" s="188"/>
      <c r="L258" s="237"/>
      <c r="M258" s="237"/>
      <c r="N258" s="237"/>
      <c r="O258" s="237"/>
      <c r="P258" s="237"/>
    </row>
    <row r="259" spans="1:16" s="27" customFormat="1" ht="12.75">
      <c r="A259" s="265"/>
      <c r="B259" s="152"/>
      <c r="C259" s="210" t="s">
        <v>509</v>
      </c>
      <c r="D259" s="152" t="s">
        <v>363</v>
      </c>
      <c r="E259" s="188">
        <f>E258*1.03</f>
        <v>51.9635</v>
      </c>
      <c r="F259" s="188"/>
      <c r="G259" s="188"/>
      <c r="H259" s="236"/>
      <c r="I259" s="188"/>
      <c r="J259" s="188"/>
      <c r="K259" s="188"/>
      <c r="L259" s="237"/>
      <c r="M259" s="237"/>
      <c r="N259" s="237"/>
      <c r="O259" s="237"/>
      <c r="P259" s="237"/>
    </row>
    <row r="260" spans="1:17" s="27" customFormat="1" ht="12.75">
      <c r="A260" s="222"/>
      <c r="B260" s="222"/>
      <c r="C260" s="273" t="s">
        <v>292</v>
      </c>
      <c r="D260" s="214" t="s">
        <v>392</v>
      </c>
      <c r="E260" s="263">
        <v>1.51</v>
      </c>
      <c r="F260" s="263"/>
      <c r="G260" s="263"/>
      <c r="H260" s="236"/>
      <c r="I260" s="263"/>
      <c r="J260" s="188"/>
      <c r="K260" s="188"/>
      <c r="L260" s="237"/>
      <c r="M260" s="237"/>
      <c r="N260" s="237"/>
      <c r="O260" s="237"/>
      <c r="P260" s="237"/>
      <c r="Q260" s="1"/>
    </row>
    <row r="261" spans="1:16" s="128" customFormat="1" ht="12">
      <c r="A261" s="274">
        <v>103</v>
      </c>
      <c r="B261" s="274"/>
      <c r="C261" s="275" t="s">
        <v>548</v>
      </c>
      <c r="D261" s="274"/>
      <c r="E261" s="182"/>
      <c r="F261" s="182"/>
      <c r="G261" s="182"/>
      <c r="H261" s="183"/>
      <c r="I261" s="182"/>
      <c r="J261" s="182"/>
      <c r="K261" s="182"/>
      <c r="L261" s="182"/>
      <c r="M261" s="182"/>
      <c r="N261" s="182"/>
      <c r="O261" s="182"/>
      <c r="P261" s="182"/>
    </row>
    <row r="262" spans="1:16" s="128" customFormat="1" ht="12">
      <c r="A262" s="274"/>
      <c r="B262" s="274"/>
      <c r="C262" s="275" t="s">
        <v>549</v>
      </c>
      <c r="D262" s="274" t="s">
        <v>360</v>
      </c>
      <c r="E262" s="182">
        <v>89.7</v>
      </c>
      <c r="F262" s="182"/>
      <c r="G262" s="182"/>
      <c r="H262" s="183"/>
      <c r="I262" s="182"/>
      <c r="J262" s="182"/>
      <c r="K262" s="182"/>
      <c r="L262" s="182"/>
      <c r="M262" s="182"/>
      <c r="N262" s="182"/>
      <c r="O262" s="182"/>
      <c r="P262" s="182"/>
    </row>
    <row r="263" spans="1:16" s="128" customFormat="1" ht="12">
      <c r="A263" s="274"/>
      <c r="B263" s="274"/>
      <c r="C263" s="276" t="s">
        <v>242</v>
      </c>
      <c r="D263" s="274" t="s">
        <v>392</v>
      </c>
      <c r="E263" s="182">
        <f>E262*0.04</f>
        <v>3.588</v>
      </c>
      <c r="F263" s="182"/>
      <c r="G263" s="182"/>
      <c r="H263" s="183"/>
      <c r="I263" s="182"/>
      <c r="J263" s="182"/>
      <c r="K263" s="182"/>
      <c r="L263" s="182"/>
      <c r="M263" s="182"/>
      <c r="N263" s="182"/>
      <c r="O263" s="182"/>
      <c r="P263" s="182"/>
    </row>
    <row r="264" spans="1:16" s="128" customFormat="1" ht="12">
      <c r="A264" s="274"/>
      <c r="B264" s="274"/>
      <c r="C264" s="276" t="s">
        <v>550</v>
      </c>
      <c r="D264" s="274" t="s">
        <v>364</v>
      </c>
      <c r="E264" s="182">
        <v>90</v>
      </c>
      <c r="F264" s="182"/>
      <c r="G264" s="182"/>
      <c r="H264" s="183"/>
      <c r="I264" s="182"/>
      <c r="J264" s="182"/>
      <c r="K264" s="182"/>
      <c r="L264" s="182"/>
      <c r="M264" s="182"/>
      <c r="N264" s="182"/>
      <c r="O264" s="182"/>
      <c r="P264" s="182"/>
    </row>
    <row r="265" spans="1:16" s="128" customFormat="1" ht="12">
      <c r="A265" s="274"/>
      <c r="B265" s="274"/>
      <c r="C265" s="276"/>
      <c r="D265" s="274"/>
      <c r="E265" s="182"/>
      <c r="F265" s="182"/>
      <c r="G265" s="182"/>
      <c r="H265" s="183"/>
      <c r="I265" s="182"/>
      <c r="J265" s="182"/>
      <c r="K265" s="182"/>
      <c r="L265" s="182"/>
      <c r="M265" s="182"/>
      <c r="N265" s="182"/>
      <c r="O265" s="182"/>
      <c r="P265" s="182"/>
    </row>
    <row r="266" spans="1:17" ht="12.75">
      <c r="A266" s="152"/>
      <c r="B266" s="193"/>
      <c r="C266" s="277" t="s">
        <v>556</v>
      </c>
      <c r="D266" s="193"/>
      <c r="E266" s="188"/>
      <c r="F266" s="182"/>
      <c r="G266" s="182"/>
      <c r="H266" s="183"/>
      <c r="I266" s="182"/>
      <c r="J266" s="182"/>
      <c r="K266" s="182"/>
      <c r="L266" s="182"/>
      <c r="M266" s="182"/>
      <c r="N266" s="182"/>
      <c r="O266" s="182"/>
      <c r="P266" s="182"/>
      <c r="Q266" s="31"/>
    </row>
    <row r="267" spans="1:16" ht="12.75">
      <c r="A267" s="152">
        <v>104</v>
      </c>
      <c r="B267" s="152"/>
      <c r="C267" s="179" t="s">
        <v>538</v>
      </c>
      <c r="D267" s="180"/>
      <c r="E267" s="181"/>
      <c r="F267" s="182"/>
      <c r="G267" s="183"/>
      <c r="H267" s="183"/>
      <c r="I267" s="185"/>
      <c r="J267" s="185"/>
      <c r="K267" s="182"/>
      <c r="L267" s="182"/>
      <c r="M267" s="182"/>
      <c r="N267" s="182"/>
      <c r="O267" s="182"/>
      <c r="P267" s="182"/>
    </row>
    <row r="268" spans="1:16" ht="12.75">
      <c r="A268" s="152"/>
      <c r="B268" s="152"/>
      <c r="C268" s="179" t="s">
        <v>543</v>
      </c>
      <c r="D268" s="152" t="s">
        <v>392</v>
      </c>
      <c r="E268" s="181">
        <v>10</v>
      </c>
      <c r="F268" s="182"/>
      <c r="G268" s="183"/>
      <c r="H268" s="183"/>
      <c r="I268" s="185"/>
      <c r="J268" s="185"/>
      <c r="K268" s="182"/>
      <c r="L268" s="182"/>
      <c r="M268" s="182"/>
      <c r="N268" s="182"/>
      <c r="O268" s="182"/>
      <c r="P268" s="182"/>
    </row>
    <row r="269" spans="1:16" ht="12.75">
      <c r="A269" s="152">
        <v>105</v>
      </c>
      <c r="B269" s="152"/>
      <c r="C269" s="179" t="s">
        <v>539</v>
      </c>
      <c r="D269" s="152" t="s">
        <v>392</v>
      </c>
      <c r="E269" s="181">
        <v>10</v>
      </c>
      <c r="F269" s="182"/>
      <c r="G269" s="183"/>
      <c r="H269" s="183"/>
      <c r="I269" s="185"/>
      <c r="J269" s="185"/>
      <c r="K269" s="182"/>
      <c r="L269" s="182"/>
      <c r="M269" s="182"/>
      <c r="N269" s="182"/>
      <c r="O269" s="182"/>
      <c r="P269" s="182"/>
    </row>
    <row r="270" spans="1:16" s="18" customFormat="1" ht="12.75">
      <c r="A270" s="152">
        <v>106</v>
      </c>
      <c r="B270" s="152"/>
      <c r="C270" s="189" t="s">
        <v>540</v>
      </c>
      <c r="D270" s="152"/>
      <c r="E270" s="188"/>
      <c r="F270" s="188"/>
      <c r="G270" s="188"/>
      <c r="H270" s="183"/>
      <c r="I270" s="188"/>
      <c r="J270" s="188"/>
      <c r="K270" s="182"/>
      <c r="L270" s="182"/>
      <c r="M270" s="182"/>
      <c r="N270" s="182"/>
      <c r="O270" s="182"/>
      <c r="P270" s="182"/>
    </row>
    <row r="271" spans="1:16" s="18" customFormat="1" ht="12.75">
      <c r="A271" s="152"/>
      <c r="B271" s="152"/>
      <c r="C271" s="189" t="s">
        <v>541</v>
      </c>
      <c r="D271" s="152" t="s">
        <v>392</v>
      </c>
      <c r="E271" s="188">
        <v>4.6</v>
      </c>
      <c r="F271" s="188"/>
      <c r="G271" s="188"/>
      <c r="H271" s="183"/>
      <c r="I271" s="188"/>
      <c r="J271" s="188"/>
      <c r="K271" s="182"/>
      <c r="L271" s="182"/>
      <c r="M271" s="182"/>
      <c r="N271" s="182"/>
      <c r="O271" s="182"/>
      <c r="P271" s="182"/>
    </row>
    <row r="272" spans="1:16" s="18" customFormat="1" ht="12.75">
      <c r="A272" s="152"/>
      <c r="B272" s="152"/>
      <c r="C272" s="210" t="s">
        <v>542</v>
      </c>
      <c r="D272" s="152" t="s">
        <v>392</v>
      </c>
      <c r="E272" s="188">
        <f>E271*1.2</f>
        <v>5.52</v>
      </c>
      <c r="F272" s="188"/>
      <c r="G272" s="188"/>
      <c r="H272" s="183"/>
      <c r="I272" s="188"/>
      <c r="J272" s="188"/>
      <c r="K272" s="182"/>
      <c r="L272" s="182"/>
      <c r="M272" s="182"/>
      <c r="N272" s="182"/>
      <c r="O272" s="182"/>
      <c r="P272" s="182"/>
    </row>
    <row r="273" spans="1:16" s="18" customFormat="1" ht="25.5">
      <c r="A273" s="152">
        <v>107</v>
      </c>
      <c r="B273" s="152"/>
      <c r="C273" s="250" t="s">
        <v>592</v>
      </c>
      <c r="D273" s="152" t="s">
        <v>544</v>
      </c>
      <c r="E273" s="188">
        <v>0.23</v>
      </c>
      <c r="F273" s="188"/>
      <c r="G273" s="188"/>
      <c r="H273" s="183"/>
      <c r="I273" s="188"/>
      <c r="J273" s="188"/>
      <c r="K273" s="182"/>
      <c r="L273" s="182"/>
      <c r="M273" s="182"/>
      <c r="N273" s="182"/>
      <c r="O273" s="182"/>
      <c r="P273" s="182"/>
    </row>
    <row r="274" spans="1:16" s="18" customFormat="1" ht="12.75">
      <c r="A274" s="152"/>
      <c r="B274" s="152"/>
      <c r="C274" s="210" t="s">
        <v>545</v>
      </c>
      <c r="D274" s="152" t="s">
        <v>392</v>
      </c>
      <c r="E274" s="188">
        <f>E273*100*0.15*1.3</f>
        <v>4.484999999999999</v>
      </c>
      <c r="F274" s="188"/>
      <c r="G274" s="188"/>
      <c r="H274" s="183"/>
      <c r="I274" s="188"/>
      <c r="J274" s="188"/>
      <c r="K274" s="182"/>
      <c r="L274" s="182"/>
      <c r="M274" s="182"/>
      <c r="N274" s="182"/>
      <c r="O274" s="182"/>
      <c r="P274" s="182"/>
    </row>
    <row r="275" spans="1:16" s="18" customFormat="1" ht="12.75">
      <c r="A275" s="152">
        <v>108</v>
      </c>
      <c r="B275" s="152"/>
      <c r="C275" s="189" t="s">
        <v>593</v>
      </c>
      <c r="D275" s="152" t="s">
        <v>363</v>
      </c>
      <c r="E275" s="188">
        <v>23</v>
      </c>
      <c r="F275" s="188"/>
      <c r="G275" s="188"/>
      <c r="H275" s="183"/>
      <c r="I275" s="188"/>
      <c r="J275" s="188"/>
      <c r="K275" s="182"/>
      <c r="L275" s="182"/>
      <c r="M275" s="182"/>
      <c r="N275" s="182"/>
      <c r="O275" s="182"/>
      <c r="P275" s="182"/>
    </row>
    <row r="276" spans="1:16" s="18" customFormat="1" ht="12.75">
      <c r="A276" s="152"/>
      <c r="B276" s="152"/>
      <c r="C276" s="212" t="s">
        <v>546</v>
      </c>
      <c r="D276" s="152" t="s">
        <v>363</v>
      </c>
      <c r="E276" s="188">
        <v>23</v>
      </c>
      <c r="F276" s="188"/>
      <c r="G276" s="188"/>
      <c r="H276" s="183"/>
      <c r="I276" s="188"/>
      <c r="J276" s="188"/>
      <c r="K276" s="182"/>
      <c r="L276" s="182"/>
      <c r="M276" s="182"/>
      <c r="N276" s="182"/>
      <c r="O276" s="182"/>
      <c r="P276" s="182"/>
    </row>
    <row r="277" spans="1:17" ht="12.75">
      <c r="A277" s="152"/>
      <c r="B277" s="152"/>
      <c r="C277" s="278" t="s">
        <v>547</v>
      </c>
      <c r="D277" s="152" t="s">
        <v>392</v>
      </c>
      <c r="E277" s="188">
        <v>0.7</v>
      </c>
      <c r="F277" s="188"/>
      <c r="G277" s="188"/>
      <c r="H277" s="183"/>
      <c r="I277" s="188"/>
      <c r="J277" s="188"/>
      <c r="K277" s="182"/>
      <c r="L277" s="182"/>
      <c r="M277" s="182"/>
      <c r="N277" s="182"/>
      <c r="O277" s="182"/>
      <c r="P277" s="182"/>
      <c r="Q277" s="18"/>
    </row>
    <row r="278" spans="1:17" ht="12.75">
      <c r="A278" s="152"/>
      <c r="B278" s="152"/>
      <c r="C278" s="278"/>
      <c r="D278" s="152"/>
      <c r="E278" s="188"/>
      <c r="F278" s="188"/>
      <c r="G278" s="188"/>
      <c r="H278" s="183"/>
      <c r="I278" s="188"/>
      <c r="J278" s="188"/>
      <c r="K278" s="182"/>
      <c r="L278" s="182"/>
      <c r="M278" s="182"/>
      <c r="N278" s="182"/>
      <c r="O278" s="182"/>
      <c r="P278" s="182"/>
      <c r="Q278" s="18"/>
    </row>
    <row r="279" spans="1:16" s="18" customFormat="1" ht="12.75">
      <c r="A279" s="214"/>
      <c r="B279" s="214"/>
      <c r="C279" s="279" t="s">
        <v>557</v>
      </c>
      <c r="D279" s="260"/>
      <c r="E279" s="216"/>
      <c r="F279" s="216"/>
      <c r="G279" s="216"/>
      <c r="H279" s="183"/>
      <c r="I279" s="280"/>
      <c r="J279" s="188"/>
      <c r="K279" s="182"/>
      <c r="L279" s="182"/>
      <c r="M279" s="182"/>
      <c r="N279" s="182"/>
      <c r="O279" s="182"/>
      <c r="P279" s="182"/>
    </row>
    <row r="280" spans="1:16" s="18" customFormat="1" ht="12.75">
      <c r="A280" s="152">
        <v>109</v>
      </c>
      <c r="B280" s="152"/>
      <c r="C280" s="189" t="s">
        <v>551</v>
      </c>
      <c r="D280" s="152"/>
      <c r="E280" s="188"/>
      <c r="F280" s="188"/>
      <c r="G280" s="188"/>
      <c r="H280" s="183"/>
      <c r="I280" s="188"/>
      <c r="J280" s="188"/>
      <c r="K280" s="182"/>
      <c r="L280" s="182"/>
      <c r="M280" s="182"/>
      <c r="N280" s="182"/>
      <c r="O280" s="182"/>
      <c r="P280" s="182"/>
    </row>
    <row r="281" spans="1:16" s="18" customFormat="1" ht="12.75">
      <c r="A281" s="152"/>
      <c r="B281" s="152"/>
      <c r="C281" s="189" t="s">
        <v>552</v>
      </c>
      <c r="D281" s="152" t="s">
        <v>544</v>
      </c>
      <c r="E281" s="188">
        <v>0.778</v>
      </c>
      <c r="F281" s="188"/>
      <c r="G281" s="188"/>
      <c r="H281" s="183"/>
      <c r="I281" s="188"/>
      <c r="J281" s="188"/>
      <c r="K281" s="182"/>
      <c r="L281" s="182"/>
      <c r="M281" s="182"/>
      <c r="N281" s="182"/>
      <c r="O281" s="182"/>
      <c r="P281" s="182"/>
    </row>
    <row r="282" spans="1:16" s="18" customFormat="1" ht="12.75">
      <c r="A282" s="152"/>
      <c r="B282" s="152"/>
      <c r="C282" s="210" t="s">
        <v>553</v>
      </c>
      <c r="D282" s="152" t="s">
        <v>392</v>
      </c>
      <c r="E282" s="188">
        <f>E281*15</f>
        <v>11.67</v>
      </c>
      <c r="F282" s="188"/>
      <c r="G282" s="188"/>
      <c r="H282" s="183"/>
      <c r="I282" s="188"/>
      <c r="J282" s="188"/>
      <c r="K282" s="182"/>
      <c r="L282" s="182"/>
      <c r="M282" s="182"/>
      <c r="N282" s="182"/>
      <c r="O282" s="182"/>
      <c r="P282" s="182"/>
    </row>
    <row r="283" spans="1:16" s="18" customFormat="1" ht="12.75">
      <c r="A283" s="152">
        <v>110</v>
      </c>
      <c r="B283" s="152"/>
      <c r="C283" s="189" t="s">
        <v>554</v>
      </c>
      <c r="D283" s="152" t="s">
        <v>363</v>
      </c>
      <c r="E283" s="188">
        <v>77.8</v>
      </c>
      <c r="F283" s="188"/>
      <c r="G283" s="188"/>
      <c r="H283" s="183"/>
      <c r="I283" s="188"/>
      <c r="J283" s="188"/>
      <c r="K283" s="182"/>
      <c r="L283" s="182"/>
      <c r="M283" s="182"/>
      <c r="N283" s="182"/>
      <c r="O283" s="182"/>
      <c r="P283" s="182"/>
    </row>
    <row r="284" spans="1:16" s="18" customFormat="1" ht="12.75">
      <c r="A284" s="152"/>
      <c r="B284" s="152"/>
      <c r="C284" s="210" t="s">
        <v>555</v>
      </c>
      <c r="D284" s="152" t="s">
        <v>362</v>
      </c>
      <c r="E284" s="188">
        <f>E283*0.039</f>
        <v>3.0342</v>
      </c>
      <c r="F284" s="188"/>
      <c r="G284" s="188"/>
      <c r="H284" s="183"/>
      <c r="I284" s="188"/>
      <c r="J284" s="188"/>
      <c r="K284" s="182"/>
      <c r="L284" s="182"/>
      <c r="M284" s="182"/>
      <c r="N284" s="182"/>
      <c r="O284" s="182"/>
      <c r="P284" s="182"/>
    </row>
    <row r="285" spans="1:16" s="18" customFormat="1" ht="12.75">
      <c r="A285" s="152"/>
      <c r="B285" s="152"/>
      <c r="C285" s="210"/>
      <c r="D285" s="152"/>
      <c r="E285" s="188"/>
      <c r="F285" s="188"/>
      <c r="G285" s="188"/>
      <c r="H285" s="183"/>
      <c r="I285" s="188"/>
      <c r="J285" s="188"/>
      <c r="K285" s="182"/>
      <c r="L285" s="182"/>
      <c r="M285" s="182"/>
      <c r="N285" s="182"/>
      <c r="O285" s="182"/>
      <c r="P285" s="182"/>
    </row>
    <row r="286" spans="1:16" ht="12.75">
      <c r="A286" s="214"/>
      <c r="B286" s="193"/>
      <c r="C286" s="277" t="s">
        <v>558</v>
      </c>
      <c r="D286" s="191"/>
      <c r="E286" s="200"/>
      <c r="F286" s="186"/>
      <c r="G286" s="186"/>
      <c r="H286" s="184"/>
      <c r="I286" s="186"/>
      <c r="J286" s="182"/>
      <c r="K286" s="186"/>
      <c r="L286" s="186"/>
      <c r="M286" s="186"/>
      <c r="N286" s="186"/>
      <c r="O286" s="186"/>
      <c r="P286" s="186"/>
    </row>
    <row r="287" spans="1:16" ht="12.75">
      <c r="A287" s="214">
        <v>111</v>
      </c>
      <c r="B287" s="214"/>
      <c r="C287" s="227" t="s">
        <v>502</v>
      </c>
      <c r="D287" s="214" t="s">
        <v>361</v>
      </c>
      <c r="E287" s="216">
        <v>10.32</v>
      </c>
      <c r="F287" s="217"/>
      <c r="G287" s="217"/>
      <c r="H287" s="184"/>
      <c r="I287" s="186"/>
      <c r="J287" s="182"/>
      <c r="K287" s="186"/>
      <c r="L287" s="186"/>
      <c r="M287" s="186"/>
      <c r="N287" s="186"/>
      <c r="O287" s="186"/>
      <c r="P287" s="186"/>
    </row>
    <row r="288" spans="1:16" ht="12.75">
      <c r="A288" s="214">
        <v>112</v>
      </c>
      <c r="B288" s="214"/>
      <c r="C288" s="189" t="s">
        <v>503</v>
      </c>
      <c r="D288" s="152" t="s">
        <v>453</v>
      </c>
      <c r="E288" s="216">
        <v>2</v>
      </c>
      <c r="F288" s="217"/>
      <c r="G288" s="217"/>
      <c r="H288" s="184"/>
      <c r="I288" s="186"/>
      <c r="J288" s="182"/>
      <c r="K288" s="186"/>
      <c r="L288" s="186"/>
      <c r="M288" s="186"/>
      <c r="N288" s="186"/>
      <c r="O288" s="186"/>
      <c r="P288" s="186"/>
    </row>
    <row r="289" spans="1:16" ht="12.75">
      <c r="A289" s="214">
        <v>113</v>
      </c>
      <c r="B289" s="214"/>
      <c r="C289" s="189" t="s">
        <v>504</v>
      </c>
      <c r="D289" s="152" t="s">
        <v>453</v>
      </c>
      <c r="E289" s="216">
        <v>1</v>
      </c>
      <c r="F289" s="217"/>
      <c r="G289" s="217"/>
      <c r="H289" s="184"/>
      <c r="I289" s="186"/>
      <c r="J289" s="182"/>
      <c r="K289" s="186"/>
      <c r="L289" s="186"/>
      <c r="M289" s="186"/>
      <c r="N289" s="186"/>
      <c r="O289" s="186"/>
      <c r="P289" s="186"/>
    </row>
    <row r="290" spans="1:16" ht="12.75">
      <c r="A290" s="214">
        <v>114</v>
      </c>
      <c r="B290" s="214"/>
      <c r="C290" s="189" t="s">
        <v>0</v>
      </c>
      <c r="D290" s="152" t="s">
        <v>453</v>
      </c>
      <c r="E290" s="216">
        <v>1</v>
      </c>
      <c r="F290" s="217"/>
      <c r="G290" s="217"/>
      <c r="H290" s="184"/>
      <c r="I290" s="186"/>
      <c r="J290" s="182"/>
      <c r="K290" s="186"/>
      <c r="L290" s="186"/>
      <c r="M290" s="186"/>
      <c r="N290" s="186"/>
      <c r="O290" s="186"/>
      <c r="P290" s="186"/>
    </row>
    <row r="291" spans="1:16" ht="25.5">
      <c r="A291" s="214">
        <v>115</v>
      </c>
      <c r="B291" s="214"/>
      <c r="C291" s="250" t="s">
        <v>582</v>
      </c>
      <c r="D291" s="152" t="s">
        <v>360</v>
      </c>
      <c r="E291" s="216">
        <v>5</v>
      </c>
      <c r="F291" s="217"/>
      <c r="G291" s="217"/>
      <c r="H291" s="184"/>
      <c r="I291" s="186"/>
      <c r="J291" s="182"/>
      <c r="K291" s="186"/>
      <c r="L291" s="186"/>
      <c r="M291" s="186"/>
      <c r="N291" s="186"/>
      <c r="O291" s="186"/>
      <c r="P291" s="186"/>
    </row>
    <row r="292" spans="1:16" ht="25.5">
      <c r="A292" s="214">
        <v>116</v>
      </c>
      <c r="B292" s="214"/>
      <c r="C292" s="250" t="s">
        <v>583</v>
      </c>
      <c r="D292" s="152" t="s">
        <v>453</v>
      </c>
      <c r="E292" s="216">
        <v>2</v>
      </c>
      <c r="F292" s="217"/>
      <c r="G292" s="217"/>
      <c r="H292" s="184"/>
      <c r="I292" s="186"/>
      <c r="J292" s="182"/>
      <c r="K292" s="186"/>
      <c r="L292" s="186"/>
      <c r="M292" s="186"/>
      <c r="N292" s="186"/>
      <c r="O292" s="186"/>
      <c r="P292" s="186"/>
    </row>
    <row r="293" spans="1:16" ht="12.75">
      <c r="A293" s="191">
        <v>117</v>
      </c>
      <c r="B293" s="191"/>
      <c r="C293" s="192" t="s">
        <v>388</v>
      </c>
      <c r="D293" s="251" t="s">
        <v>389</v>
      </c>
      <c r="E293" s="194">
        <v>750</v>
      </c>
      <c r="F293" s="186"/>
      <c r="G293" s="186"/>
      <c r="H293" s="184"/>
      <c r="I293" s="186"/>
      <c r="J293" s="186"/>
      <c r="K293" s="186"/>
      <c r="L293" s="186"/>
      <c r="M293" s="186"/>
      <c r="N293" s="186"/>
      <c r="O293" s="186"/>
      <c r="P293" s="186"/>
    </row>
    <row r="294" spans="1:16" ht="12.75">
      <c r="A294" s="408">
        <v>118</v>
      </c>
      <c r="B294" s="191"/>
      <c r="C294" s="405" t="s">
        <v>606</v>
      </c>
      <c r="D294" s="406" t="s">
        <v>483</v>
      </c>
      <c r="E294" s="407">
        <v>180</v>
      </c>
      <c r="F294" s="186"/>
      <c r="G294" s="186"/>
      <c r="H294" s="184"/>
      <c r="I294" s="186"/>
      <c r="J294" s="186"/>
      <c r="K294" s="186"/>
      <c r="L294" s="186"/>
      <c r="M294" s="186"/>
      <c r="N294" s="186"/>
      <c r="O294" s="186"/>
      <c r="P294" s="186"/>
    </row>
    <row r="295" spans="1:16" ht="12.75">
      <c r="A295" s="191"/>
      <c r="B295" s="191"/>
      <c r="C295" s="202" t="s">
        <v>369</v>
      </c>
      <c r="D295" s="191"/>
      <c r="E295" s="281"/>
      <c r="F295" s="186"/>
      <c r="G295" s="186"/>
      <c r="H295" s="186"/>
      <c r="I295" s="186"/>
      <c r="J295" s="186"/>
      <c r="K295" s="186"/>
      <c r="L295" s="282"/>
      <c r="M295" s="186"/>
      <c r="N295" s="186"/>
      <c r="O295" s="186"/>
      <c r="P295" s="282"/>
    </row>
    <row r="296" spans="1:16" ht="12.75">
      <c r="A296" s="191"/>
      <c r="B296" s="191"/>
      <c r="C296" s="401" t="s">
        <v>602</v>
      </c>
      <c r="D296" s="191"/>
      <c r="E296" s="281"/>
      <c r="F296" s="186"/>
      <c r="G296" s="186"/>
      <c r="H296" s="186"/>
      <c r="I296" s="186"/>
      <c r="J296" s="186"/>
      <c r="K296" s="186"/>
      <c r="L296" s="186"/>
      <c r="M296" s="186"/>
      <c r="N296" s="186"/>
      <c r="O296" s="186"/>
      <c r="P296" s="186"/>
    </row>
    <row r="297" spans="1:16" ht="12.75">
      <c r="A297" s="191"/>
      <c r="B297" s="191"/>
      <c r="C297" s="401" t="s">
        <v>601</v>
      </c>
      <c r="D297" s="191"/>
      <c r="E297" s="281"/>
      <c r="F297" s="186"/>
      <c r="G297" s="186"/>
      <c r="H297" s="186"/>
      <c r="I297" s="186"/>
      <c r="J297" s="186"/>
      <c r="K297" s="186"/>
      <c r="L297" s="186"/>
      <c r="M297" s="186"/>
      <c r="N297" s="186"/>
      <c r="O297" s="186"/>
      <c r="P297" s="282"/>
    </row>
    <row r="298" spans="1:16" ht="14.25">
      <c r="A298" s="43"/>
      <c r="B298" s="43"/>
      <c r="C298" s="44"/>
      <c r="D298" s="41"/>
      <c r="E298" s="125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5"/>
    </row>
    <row r="299" spans="1:16" ht="14.25">
      <c r="A299" s="43"/>
      <c r="C299" s="85"/>
      <c r="D299" s="35"/>
      <c r="E299" s="123"/>
      <c r="F299" s="115"/>
      <c r="G299" s="35"/>
      <c r="H299" s="35"/>
      <c r="I299" s="35"/>
      <c r="J299" s="35"/>
      <c r="K299" s="35"/>
      <c r="L299" s="35"/>
      <c r="M299" s="35"/>
      <c r="N299" s="35"/>
      <c r="O299" s="35"/>
      <c r="P299" s="35"/>
    </row>
    <row r="300" spans="3:16" ht="12.75">
      <c r="C300" s="85"/>
      <c r="D300" s="35"/>
      <c r="E300" s="123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41"/>
      <c r="C301" s="99"/>
      <c r="D301" s="41"/>
      <c r="E301" s="125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</row>
    <row r="302" spans="1:16" ht="12.75">
      <c r="A302" s="41"/>
      <c r="B302" s="41"/>
      <c r="C302" s="46"/>
      <c r="D302" s="41"/>
      <c r="E302" s="125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</row>
    <row r="303" spans="1:16" ht="12.75">
      <c r="A303" s="41"/>
      <c r="B303" s="41"/>
      <c r="C303" s="46"/>
      <c r="D303" s="41"/>
      <c r="E303" s="125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</row>
    <row r="304" spans="1:16" ht="12.75">
      <c r="A304" s="41"/>
      <c r="D304" s="35"/>
      <c r="E304" s="123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</row>
    <row r="305" spans="4:16" ht="12.75">
      <c r="D305" s="35"/>
      <c r="E305" s="123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</row>
    <row r="306" spans="4:16" ht="12.75">
      <c r="D306" s="35"/>
      <c r="E306" s="123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</row>
    <row r="307" spans="4:16" ht="12.75">
      <c r="D307" s="35"/>
      <c r="E307" s="123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</row>
    <row r="308" spans="4:16" ht="12.75">
      <c r="D308" s="35"/>
      <c r="E308" s="123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</row>
    <row r="309" spans="4:16" ht="12.75">
      <c r="D309" s="35"/>
      <c r="E309" s="123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</row>
    <row r="310" spans="4:16" ht="12.75">
      <c r="D310" s="35"/>
      <c r="E310" s="123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</row>
    <row r="311" spans="4:16" ht="12.75">
      <c r="D311" s="35"/>
      <c r="E311" s="123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</row>
    <row r="312" spans="4:16" ht="12.75">
      <c r="D312" s="35"/>
      <c r="E312" s="123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</row>
    <row r="313" spans="4:16" ht="12.75">
      <c r="D313" s="35"/>
      <c r="E313" s="123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</row>
    <row r="314" spans="4:16" ht="12.75">
      <c r="D314" s="35"/>
      <c r="E314" s="123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</row>
    <row r="315" spans="4:16" ht="12.75">
      <c r="D315" s="35"/>
      <c r="E315" s="123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</row>
    <row r="316" spans="4:16" ht="12.75">
      <c r="D316" s="35"/>
      <c r="E316" s="123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</row>
    <row r="317" spans="4:16" ht="12.75">
      <c r="D317" s="35"/>
      <c r="E317" s="123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</row>
    <row r="318" spans="4:16" ht="12.75">
      <c r="D318" s="35"/>
      <c r="E318" s="123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</row>
    <row r="319" spans="4:16" ht="12.75">
      <c r="D319" s="35"/>
      <c r="E319" s="123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</row>
    <row r="320" spans="4:16" ht="12.75">
      <c r="D320" s="35"/>
      <c r="E320" s="123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</row>
    <row r="321" spans="4:16" ht="12.75">
      <c r="D321" s="35"/>
      <c r="E321" s="123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</row>
    <row r="322" spans="4:16" ht="12.75">
      <c r="D322" s="35"/>
      <c r="E322" s="123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</row>
    <row r="323" spans="4:16" ht="12.75">
      <c r="D323" s="35"/>
      <c r="E323" s="123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</row>
    <row r="324" spans="4:16" ht="12.75">
      <c r="D324" s="35"/>
      <c r="E324" s="123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</row>
    <row r="325" spans="4:16" ht="12.75">
      <c r="D325" s="35"/>
      <c r="E325" s="123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</row>
    <row r="326" spans="4:16" ht="12.75">
      <c r="D326" s="35"/>
      <c r="E326" s="123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</row>
    <row r="327" spans="4:16" ht="12.75">
      <c r="D327" s="35"/>
      <c r="E327" s="123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</row>
    <row r="328" spans="4:16" ht="12.75">
      <c r="D328" s="35"/>
      <c r="E328" s="123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</row>
    <row r="329" spans="4:16" ht="12.75">
      <c r="D329" s="35"/>
      <c r="E329" s="123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</row>
    <row r="330" spans="4:16" ht="12.75">
      <c r="D330" s="35"/>
      <c r="E330" s="123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</row>
    <row r="331" spans="4:16" ht="12.75">
      <c r="D331" s="35"/>
      <c r="E331" s="123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</row>
    <row r="332" spans="4:16" ht="12.75">
      <c r="D332" s="35"/>
      <c r="E332" s="123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</row>
    <row r="333" spans="4:16" ht="12.75">
      <c r="D333" s="35"/>
      <c r="E333" s="123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</row>
    <row r="334" spans="4:16" ht="12.75">
      <c r="D334" s="35"/>
      <c r="E334" s="123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</row>
    <row r="335" spans="4:16" ht="12.75">
      <c r="D335" s="35"/>
      <c r="E335" s="123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</row>
    <row r="336" spans="4:16" ht="12.75">
      <c r="D336" s="35"/>
      <c r="E336" s="123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</row>
    <row r="337" spans="4:16" ht="12.75">
      <c r="D337" s="35"/>
      <c r="E337" s="123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</row>
    <row r="338" spans="4:16" ht="12.75">
      <c r="D338" s="35"/>
      <c r="E338" s="123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</row>
    <row r="339" spans="4:16" ht="12.75">
      <c r="D339" s="35"/>
      <c r="E339" s="123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</row>
    <row r="340" spans="4:16" ht="12.75">
      <c r="D340" s="35"/>
      <c r="E340" s="123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</row>
    <row r="341" spans="4:16" ht="12.75">
      <c r="D341" s="35"/>
      <c r="E341" s="123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</row>
    <row r="342" spans="4:16" ht="12.75">
      <c r="D342" s="35"/>
      <c r="E342" s="123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</row>
    <row r="343" spans="4:16" ht="12.75">
      <c r="D343" s="35"/>
      <c r="E343" s="123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</row>
    <row r="344" spans="4:16" ht="12.75">
      <c r="D344" s="35"/>
      <c r="E344" s="123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</row>
    <row r="345" spans="4:16" ht="12.75">
      <c r="D345" s="35"/>
      <c r="E345" s="123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</row>
    <row r="346" spans="4:16" ht="12.75">
      <c r="D346" s="35"/>
      <c r="E346" s="123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</row>
    <row r="347" spans="4:16" ht="12.75">
      <c r="D347" s="35"/>
      <c r="E347" s="123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</row>
    <row r="348" spans="4:16" ht="12.75">
      <c r="D348" s="35"/>
      <c r="E348" s="123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</row>
    <row r="349" spans="4:16" ht="12.75">
      <c r="D349" s="35"/>
      <c r="E349" s="123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</row>
    <row r="350" spans="4:16" ht="12.75">
      <c r="D350" s="35"/>
      <c r="E350" s="123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</row>
    <row r="351" spans="4:16" ht="12.75">
      <c r="D351" s="35"/>
      <c r="E351" s="123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</row>
    <row r="352" spans="4:16" ht="12.75">
      <c r="D352" s="35"/>
      <c r="E352" s="123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</row>
    <row r="353" spans="4:16" ht="12.75">
      <c r="D353" s="35"/>
      <c r="E353" s="123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</row>
    <row r="354" spans="4:16" ht="12.75">
      <c r="D354" s="35"/>
      <c r="E354" s="123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</row>
    <row r="355" spans="4:16" ht="12.75">
      <c r="D355" s="35"/>
      <c r="E355" s="123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</row>
    <row r="356" spans="4:16" ht="12.75">
      <c r="D356" s="35"/>
      <c r="E356" s="123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</row>
    <row r="357" spans="4:16" ht="12.75">
      <c r="D357" s="35"/>
      <c r="E357" s="123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</row>
    <row r="358" spans="4:16" ht="12.75">
      <c r="D358" s="35"/>
      <c r="E358" s="123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</row>
    <row r="359" spans="4:16" ht="12.75">
      <c r="D359" s="35"/>
      <c r="E359" s="123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</row>
    <row r="360" spans="4:16" ht="12.75">
      <c r="D360" s="35"/>
      <c r="E360" s="123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</row>
    <row r="361" spans="4:16" ht="12.75">
      <c r="D361" s="35"/>
      <c r="E361" s="123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</row>
    <row r="362" spans="4:16" ht="12.75">
      <c r="D362" s="35"/>
      <c r="E362" s="123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</row>
    <row r="363" spans="4:16" ht="12.75">
      <c r="D363" s="35"/>
      <c r="E363" s="123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</row>
    <row r="364" spans="4:16" ht="12.75">
      <c r="D364" s="35"/>
      <c r="E364" s="123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</row>
    <row r="365" spans="4:16" ht="12.75">
      <c r="D365" s="35"/>
      <c r="E365" s="123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</row>
    <row r="366" spans="4:16" ht="12.75">
      <c r="D366" s="35"/>
      <c r="E366" s="123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</row>
    <row r="367" spans="4:16" ht="12.75">
      <c r="D367" s="35"/>
      <c r="E367" s="123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</row>
    <row r="368" spans="4:16" ht="12.75">
      <c r="D368" s="35"/>
      <c r="E368" s="123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</row>
    <row r="369" spans="4:16" ht="12.75">
      <c r="D369" s="35"/>
      <c r="E369" s="123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</row>
    <row r="370" spans="4:16" ht="12.75">
      <c r="D370" s="35"/>
      <c r="E370" s="123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</row>
    <row r="371" spans="4:16" ht="12.75">
      <c r="D371" s="35"/>
      <c r="E371" s="123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</row>
    <row r="372" spans="4:16" ht="12.75">
      <c r="D372" s="35"/>
      <c r="E372" s="123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</row>
    <row r="373" spans="4:16" ht="12.75">
      <c r="D373" s="35"/>
      <c r="E373" s="123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</row>
    <row r="374" spans="4:16" ht="12.75">
      <c r="D374" s="35"/>
      <c r="E374" s="123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</row>
    <row r="375" spans="4:16" ht="12.75">
      <c r="D375" s="35"/>
      <c r="E375" s="123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</row>
    <row r="376" spans="4:16" ht="12.75">
      <c r="D376" s="35"/>
      <c r="E376" s="123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</row>
    <row r="377" spans="4:16" ht="12.75">
      <c r="D377" s="35"/>
      <c r="E377" s="123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</row>
    <row r="378" spans="4:16" ht="12.75">
      <c r="D378" s="35"/>
      <c r="E378" s="123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</row>
    <row r="379" spans="4:16" ht="12.75">
      <c r="D379" s="35"/>
      <c r="E379" s="123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</row>
    <row r="380" spans="4:16" ht="12.75">
      <c r="D380" s="35"/>
      <c r="E380" s="123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</row>
    <row r="381" spans="4:16" ht="12.75">
      <c r="D381" s="35"/>
      <c r="E381" s="123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</row>
    <row r="382" spans="4:16" ht="12.75">
      <c r="D382" s="35"/>
      <c r="E382" s="123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</row>
    <row r="383" spans="4:16" ht="12.75">
      <c r="D383" s="35"/>
      <c r="E383" s="123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</row>
    <row r="384" spans="4:16" ht="12.75">
      <c r="D384" s="35"/>
      <c r="E384" s="123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</row>
    <row r="385" spans="4:16" ht="12.75">
      <c r="D385" s="35"/>
      <c r="E385" s="123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</row>
    <row r="386" spans="4:16" ht="12.75">
      <c r="D386" s="35"/>
      <c r="E386" s="123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</row>
    <row r="387" spans="4:16" ht="12.75">
      <c r="D387" s="35"/>
      <c r="E387" s="123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</row>
    <row r="388" spans="4:16" ht="12.75">
      <c r="D388" s="35"/>
      <c r="E388" s="123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</row>
    <row r="389" spans="4:16" ht="12.75">
      <c r="D389" s="35"/>
      <c r="E389" s="123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</row>
    <row r="390" spans="4:16" ht="12.75">
      <c r="D390" s="35"/>
      <c r="E390" s="123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</row>
    <row r="391" spans="4:16" ht="12.75">
      <c r="D391" s="35"/>
      <c r="E391" s="123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</row>
    <row r="392" spans="4:16" ht="12.75">
      <c r="D392" s="35"/>
      <c r="E392" s="123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</row>
    <row r="393" spans="4:16" ht="12.75">
      <c r="D393" s="35"/>
      <c r="E393" s="123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</row>
    <row r="394" spans="4:16" ht="12.75">
      <c r="D394" s="35"/>
      <c r="E394" s="123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</row>
    <row r="395" spans="4:16" ht="12.75">
      <c r="D395" s="35"/>
      <c r="E395" s="123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</row>
    <row r="396" spans="4:16" ht="12.75">
      <c r="D396" s="35"/>
      <c r="E396" s="123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</row>
    <row r="397" spans="4:16" ht="12.75">
      <c r="D397" s="35"/>
      <c r="E397" s="123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</row>
    <row r="398" spans="4:16" ht="12.75">
      <c r="D398" s="35"/>
      <c r="E398" s="123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</row>
    <row r="399" spans="4:16" ht="12.75">
      <c r="D399" s="35"/>
      <c r="E399" s="123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</row>
    <row r="400" spans="4:16" ht="12.75">
      <c r="D400" s="35"/>
      <c r="E400" s="123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</row>
    <row r="401" spans="4:16" ht="12.75">
      <c r="D401" s="35"/>
      <c r="E401" s="123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</row>
    <row r="402" spans="4:16" ht="12.75">
      <c r="D402" s="35"/>
      <c r="E402" s="123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</row>
    <row r="403" spans="4:16" ht="12.75">
      <c r="D403" s="35"/>
      <c r="E403" s="123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</row>
    <row r="404" spans="4:16" ht="12.75">
      <c r="D404" s="35"/>
      <c r="E404" s="123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</row>
    <row r="405" spans="4:16" ht="12.75">
      <c r="D405" s="35"/>
      <c r="E405" s="123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</row>
    <row r="406" spans="4:16" ht="12.75">
      <c r="D406" s="35"/>
      <c r="E406" s="123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</row>
    <row r="407" spans="4:16" ht="12.75">
      <c r="D407" s="35"/>
      <c r="E407" s="123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</row>
    <row r="408" spans="4:16" ht="12.75">
      <c r="D408" s="35"/>
      <c r="E408" s="123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</row>
    <row r="409" spans="4:16" ht="12.75">
      <c r="D409" s="35"/>
      <c r="E409" s="123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</row>
    <row r="410" spans="4:16" ht="12.75">
      <c r="D410" s="35"/>
      <c r="E410" s="123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</row>
    <row r="411" spans="4:16" ht="12.75">
      <c r="D411" s="35"/>
      <c r="E411" s="123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</row>
    <row r="412" spans="4:16" ht="12.75">
      <c r="D412" s="35"/>
      <c r="E412" s="123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</row>
    <row r="413" spans="4:16" ht="12.75">
      <c r="D413" s="35"/>
      <c r="E413" s="123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</row>
    <row r="414" spans="4:16" ht="12.75">
      <c r="D414" s="35"/>
      <c r="E414" s="123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</row>
    <row r="415" spans="4:16" ht="12.75">
      <c r="D415" s="35"/>
      <c r="E415" s="123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</row>
    <row r="416" spans="4:16" ht="12.75">
      <c r="D416" s="35"/>
      <c r="E416" s="123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</row>
    <row r="417" spans="4:16" ht="12.75">
      <c r="D417" s="35"/>
      <c r="E417" s="123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</row>
    <row r="418" spans="4:16" ht="12.75">
      <c r="D418" s="35"/>
      <c r="E418" s="123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</row>
    <row r="419" spans="4:16" ht="12.75">
      <c r="D419" s="35"/>
      <c r="E419" s="123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</row>
    <row r="420" spans="4:16" ht="12.75">
      <c r="D420" s="35"/>
      <c r="E420" s="123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</row>
    <row r="421" spans="4:16" ht="12.75">
      <c r="D421" s="35"/>
      <c r="E421" s="123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</row>
    <row r="422" spans="4:16" ht="12.75">
      <c r="D422" s="35"/>
      <c r="E422" s="123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</row>
    <row r="423" spans="4:16" ht="12.75">
      <c r="D423" s="35"/>
      <c r="E423" s="123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</row>
    <row r="424" spans="4:16" ht="12.75">
      <c r="D424" s="35"/>
      <c r="E424" s="123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</row>
    <row r="425" spans="4:16" ht="12.75">
      <c r="D425" s="35"/>
      <c r="E425" s="123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</row>
    <row r="426" spans="4:16" ht="12.75">
      <c r="D426" s="35"/>
      <c r="E426" s="123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</row>
    <row r="427" spans="4:16" ht="12.75">
      <c r="D427" s="35"/>
      <c r="E427" s="123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</row>
    <row r="428" spans="4:16" ht="12.75">
      <c r="D428" s="35"/>
      <c r="E428" s="123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</row>
  </sheetData>
  <sheetProtection/>
  <mergeCells count="22">
    <mergeCell ref="A2:L2"/>
    <mergeCell ref="D7:P7"/>
    <mergeCell ref="D8:L8"/>
    <mergeCell ref="D6:P6"/>
    <mergeCell ref="O12:O17"/>
    <mergeCell ref="L11:P11"/>
    <mergeCell ref="M12:M17"/>
    <mergeCell ref="N12:N17"/>
    <mergeCell ref="F11:K11"/>
    <mergeCell ref="G12:G17"/>
    <mergeCell ref="P12:P17"/>
    <mergeCell ref="H12:H17"/>
    <mergeCell ref="I12:I17"/>
    <mergeCell ref="A11:A17"/>
    <mergeCell ref="B11:B17"/>
    <mergeCell ref="C11:C17"/>
    <mergeCell ref="L12:L17"/>
    <mergeCell ref="K12:K17"/>
    <mergeCell ref="E11:E17"/>
    <mergeCell ref="F12:F17"/>
    <mergeCell ref="J12:J17"/>
    <mergeCell ref="D11:D17"/>
  </mergeCells>
  <printOptions/>
  <pageMargins left="0.25" right="0.25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showZeros="0" zoomScalePageLayoutView="0" workbookViewId="0" topLeftCell="A1">
      <selection activeCell="D7" sqref="D7:L7"/>
    </sheetView>
  </sheetViews>
  <sheetFormatPr defaultColWidth="9.140625" defaultRowHeight="12.75"/>
  <cols>
    <col min="1" max="1" width="4.421875" style="50" customWidth="1"/>
    <col min="2" max="2" width="5.57421875" style="50" customWidth="1"/>
    <col min="3" max="3" width="36.140625" style="50" customWidth="1"/>
    <col min="4" max="4" width="5.7109375" style="50" customWidth="1"/>
    <col min="5" max="5" width="4.8515625" style="50" customWidth="1"/>
    <col min="6" max="6" width="5.421875" style="50" customWidth="1"/>
    <col min="7" max="7" width="5.7109375" style="50" customWidth="1"/>
    <col min="8" max="8" width="6.421875" style="50" customWidth="1"/>
    <col min="9" max="9" width="6.57421875" style="50" customWidth="1"/>
    <col min="10" max="10" width="5.7109375" style="50" customWidth="1"/>
    <col min="11" max="11" width="9.00390625" style="51" customWidth="1"/>
    <col min="12" max="12" width="6.57421875" style="50" customWidth="1"/>
    <col min="13" max="13" width="7.8515625" style="50" customWidth="1"/>
    <col min="14" max="14" width="8.00390625" style="50" customWidth="1"/>
    <col min="15" max="15" width="6.28125" style="50" customWidth="1"/>
    <col min="16" max="16" width="9.00390625" style="51" customWidth="1"/>
  </cols>
  <sheetData>
    <row r="1" spans="1:12" ht="18">
      <c r="A1" s="467" t="s">
        <v>38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5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72" t="s">
        <v>327</v>
      </c>
      <c r="B9" s="472" t="s">
        <v>333</v>
      </c>
      <c r="C9" s="472" t="s">
        <v>334</v>
      </c>
      <c r="D9" s="463" t="s">
        <v>328</v>
      </c>
      <c r="E9" s="463" t="s">
        <v>329</v>
      </c>
      <c r="F9" s="462" t="s">
        <v>330</v>
      </c>
      <c r="G9" s="462"/>
      <c r="H9" s="462"/>
      <c r="I9" s="462"/>
      <c r="J9" s="462"/>
      <c r="K9" s="462"/>
      <c r="L9" s="462" t="s">
        <v>331</v>
      </c>
      <c r="M9" s="462"/>
      <c r="N9" s="462"/>
      <c r="O9" s="462"/>
      <c r="P9" s="462"/>
    </row>
    <row r="10" spans="1:16" ht="12.75">
      <c r="A10" s="473"/>
      <c r="B10" s="473"/>
      <c r="C10" s="473"/>
      <c r="D10" s="463"/>
      <c r="E10" s="463"/>
      <c r="F10" s="464" t="s">
        <v>442</v>
      </c>
      <c r="G10" s="468" t="s">
        <v>443</v>
      </c>
      <c r="H10" s="463" t="s">
        <v>444</v>
      </c>
      <c r="I10" s="463" t="s">
        <v>445</v>
      </c>
      <c r="J10" s="463" t="s">
        <v>446</v>
      </c>
      <c r="K10" s="469" t="s">
        <v>447</v>
      </c>
      <c r="L10" s="470" t="s">
        <v>448</v>
      </c>
      <c r="M10" s="463" t="s">
        <v>444</v>
      </c>
      <c r="N10" s="463" t="s">
        <v>445</v>
      </c>
      <c r="O10" s="463" t="s">
        <v>446</v>
      </c>
      <c r="P10" s="471" t="s">
        <v>449</v>
      </c>
    </row>
    <row r="11" spans="1:16" ht="12.75">
      <c r="A11" s="473"/>
      <c r="B11" s="473"/>
      <c r="C11" s="473"/>
      <c r="D11" s="463"/>
      <c r="E11" s="463"/>
      <c r="F11" s="464"/>
      <c r="G11" s="468"/>
      <c r="H11" s="463"/>
      <c r="I11" s="463"/>
      <c r="J11" s="463"/>
      <c r="K11" s="469"/>
      <c r="L11" s="470"/>
      <c r="M11" s="463"/>
      <c r="N11" s="463"/>
      <c r="O11" s="463"/>
      <c r="P11" s="471"/>
    </row>
    <row r="12" spans="1:16" ht="12.75">
      <c r="A12" s="473"/>
      <c r="B12" s="473"/>
      <c r="C12" s="473"/>
      <c r="D12" s="463"/>
      <c r="E12" s="463"/>
      <c r="F12" s="464"/>
      <c r="G12" s="468"/>
      <c r="H12" s="463"/>
      <c r="I12" s="463"/>
      <c r="J12" s="463"/>
      <c r="K12" s="469"/>
      <c r="L12" s="470"/>
      <c r="M12" s="463"/>
      <c r="N12" s="463"/>
      <c r="O12" s="463"/>
      <c r="P12" s="471"/>
    </row>
    <row r="13" spans="1:16" ht="12.75">
      <c r="A13" s="473"/>
      <c r="B13" s="473"/>
      <c r="C13" s="473"/>
      <c r="D13" s="463"/>
      <c r="E13" s="463"/>
      <c r="F13" s="464"/>
      <c r="G13" s="468"/>
      <c r="H13" s="463"/>
      <c r="I13" s="463"/>
      <c r="J13" s="463"/>
      <c r="K13" s="469"/>
      <c r="L13" s="470"/>
      <c r="M13" s="463"/>
      <c r="N13" s="463"/>
      <c r="O13" s="463"/>
      <c r="P13" s="471"/>
    </row>
    <row r="14" spans="1:16" ht="12.75">
      <c r="A14" s="473"/>
      <c r="B14" s="473"/>
      <c r="C14" s="473"/>
      <c r="D14" s="463"/>
      <c r="E14" s="463"/>
      <c r="F14" s="464"/>
      <c r="G14" s="468"/>
      <c r="H14" s="463"/>
      <c r="I14" s="463"/>
      <c r="J14" s="463"/>
      <c r="K14" s="469"/>
      <c r="L14" s="470"/>
      <c r="M14" s="463"/>
      <c r="N14" s="463"/>
      <c r="O14" s="463"/>
      <c r="P14" s="471"/>
    </row>
    <row r="15" spans="1:16" ht="12.75">
      <c r="A15" s="473"/>
      <c r="B15" s="473"/>
      <c r="C15" s="473"/>
      <c r="D15" s="463"/>
      <c r="E15" s="463"/>
      <c r="F15" s="464"/>
      <c r="G15" s="468"/>
      <c r="H15" s="463"/>
      <c r="I15" s="463"/>
      <c r="J15" s="463"/>
      <c r="K15" s="469"/>
      <c r="L15" s="470"/>
      <c r="M15" s="463"/>
      <c r="N15" s="463"/>
      <c r="O15" s="463"/>
      <c r="P15" s="471"/>
    </row>
    <row r="16" spans="1:16" ht="12.75">
      <c r="A16" s="473"/>
      <c r="B16" s="473"/>
      <c r="C16" s="473"/>
      <c r="D16" s="463"/>
      <c r="E16" s="463"/>
      <c r="F16" s="464"/>
      <c r="G16" s="468"/>
      <c r="H16" s="463"/>
      <c r="I16" s="463"/>
      <c r="J16" s="463"/>
      <c r="K16" s="469"/>
      <c r="L16" s="470"/>
      <c r="M16" s="463"/>
      <c r="N16" s="463"/>
      <c r="O16" s="463"/>
      <c r="P16" s="463"/>
    </row>
    <row r="17" spans="1:16" ht="12.75">
      <c r="A17" s="474"/>
      <c r="B17" s="474"/>
      <c r="C17" s="474"/>
      <c r="D17" s="463"/>
      <c r="E17" s="463"/>
      <c r="F17" s="464"/>
      <c r="G17" s="468"/>
      <c r="H17" s="463"/>
      <c r="I17" s="463"/>
      <c r="J17" s="463"/>
      <c r="K17" s="469"/>
      <c r="L17" s="470"/>
      <c r="M17" s="463"/>
      <c r="N17" s="463"/>
      <c r="O17" s="463"/>
      <c r="P17" s="463"/>
    </row>
    <row r="18" spans="1:16" ht="12.75">
      <c r="A18" s="96" t="s">
        <v>342</v>
      </c>
      <c r="B18" s="61" t="s">
        <v>380</v>
      </c>
      <c r="C18" s="96" t="s">
        <v>344</v>
      </c>
      <c r="D18" s="61" t="s">
        <v>345</v>
      </c>
      <c r="E18" s="61" t="s">
        <v>346</v>
      </c>
      <c r="F18" s="96" t="s">
        <v>347</v>
      </c>
      <c r="G18" s="87" t="s">
        <v>348</v>
      </c>
      <c r="H18" s="61" t="s">
        <v>349</v>
      </c>
      <c r="I18" s="61" t="s">
        <v>350</v>
      </c>
      <c r="J18" s="61" t="s">
        <v>351</v>
      </c>
      <c r="K18" s="88" t="s">
        <v>352</v>
      </c>
      <c r="L18" s="286" t="s">
        <v>353</v>
      </c>
      <c r="M18" s="61" t="s">
        <v>354</v>
      </c>
      <c r="N18" s="61" t="s">
        <v>355</v>
      </c>
      <c r="O18" s="61" t="s">
        <v>356</v>
      </c>
      <c r="P18" s="61" t="s">
        <v>357</v>
      </c>
    </row>
    <row r="19" spans="1:16" ht="15">
      <c r="A19" s="96"/>
      <c r="B19" s="287"/>
      <c r="C19" s="288" t="s">
        <v>5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s="83" customFormat="1" ht="12.75">
      <c r="A20" s="147"/>
      <c r="B20" s="289"/>
      <c r="C20" s="290" t="s">
        <v>10</v>
      </c>
      <c r="D20" s="289" t="s">
        <v>360</v>
      </c>
      <c r="E20" s="291">
        <v>178</v>
      </c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</row>
    <row r="21" spans="1:18" ht="12.75">
      <c r="A21" s="147">
        <v>1</v>
      </c>
      <c r="B21" s="147"/>
      <c r="C21" s="292" t="s">
        <v>154</v>
      </c>
      <c r="D21" s="289" t="s">
        <v>360</v>
      </c>
      <c r="E21" s="147">
        <v>68</v>
      </c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16"/>
      <c r="R21" s="19"/>
    </row>
    <row r="22" spans="1:18" ht="12.75">
      <c r="A22" s="147">
        <v>2</v>
      </c>
      <c r="B22" s="147"/>
      <c r="C22" s="292" t="s">
        <v>11</v>
      </c>
      <c r="D22" s="289" t="s">
        <v>360</v>
      </c>
      <c r="E22" s="147">
        <v>49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16"/>
      <c r="R22" s="19"/>
    </row>
    <row r="23" spans="1:18" ht="12.75">
      <c r="A23" s="147">
        <v>3</v>
      </c>
      <c r="B23" s="147"/>
      <c r="C23" s="292" t="s">
        <v>12</v>
      </c>
      <c r="D23" s="289" t="s">
        <v>360</v>
      </c>
      <c r="E23" s="147">
        <v>18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16"/>
      <c r="R23" s="19"/>
    </row>
    <row r="24" spans="1:18" ht="12.75">
      <c r="A24" s="147">
        <f>A23+1</f>
        <v>4</v>
      </c>
      <c r="B24" s="147"/>
      <c r="C24" s="292" t="s">
        <v>13</v>
      </c>
      <c r="D24" s="289" t="s">
        <v>360</v>
      </c>
      <c r="E24" s="147">
        <v>16</v>
      </c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16"/>
      <c r="R24" s="19"/>
    </row>
    <row r="25" spans="1:18" ht="12.75">
      <c r="A25" s="147">
        <f>A24+1</f>
        <v>5</v>
      </c>
      <c r="B25" s="147"/>
      <c r="C25" s="292" t="s">
        <v>14</v>
      </c>
      <c r="D25" s="289" t="s">
        <v>360</v>
      </c>
      <c r="E25" s="147">
        <v>27</v>
      </c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16"/>
      <c r="R25" s="19"/>
    </row>
    <row r="26" spans="1:16" ht="51">
      <c r="A26" s="147">
        <v>6</v>
      </c>
      <c r="B26" s="293"/>
      <c r="C26" s="294" t="s">
        <v>155</v>
      </c>
      <c r="D26" s="147" t="s">
        <v>359</v>
      </c>
      <c r="E26" s="267">
        <v>57</v>
      </c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</row>
    <row r="27" spans="1:16" ht="25.5">
      <c r="A27" s="147">
        <v>7</v>
      </c>
      <c r="B27" s="293"/>
      <c r="C27" s="294" t="s">
        <v>156</v>
      </c>
      <c r="D27" s="147" t="s">
        <v>359</v>
      </c>
      <c r="E27" s="267">
        <v>2</v>
      </c>
      <c r="F27" s="289"/>
      <c r="G27" s="289"/>
      <c r="H27" s="289"/>
      <c r="I27" s="289"/>
      <c r="J27" s="289"/>
      <c r="K27" s="289"/>
      <c r="L27" s="289"/>
      <c r="M27" s="289"/>
      <c r="N27" s="289"/>
      <c r="O27" s="289"/>
      <c r="P27" s="289"/>
    </row>
    <row r="28" spans="1:16" ht="24" customHeight="1">
      <c r="A28" s="147">
        <v>8</v>
      </c>
      <c r="B28" s="293"/>
      <c r="C28" s="295" t="s">
        <v>157</v>
      </c>
      <c r="D28" s="147" t="s">
        <v>359</v>
      </c>
      <c r="E28" s="296">
        <v>57</v>
      </c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</row>
    <row r="29" spans="1:18" ht="12.75">
      <c r="A29" s="147"/>
      <c r="B29" s="147"/>
      <c r="C29" s="297" t="s">
        <v>6</v>
      </c>
      <c r="D29" s="147" t="s">
        <v>453</v>
      </c>
      <c r="E29" s="147">
        <v>8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19"/>
      <c r="R29" s="21"/>
    </row>
    <row r="30" spans="1:18" ht="12.75">
      <c r="A30" s="147">
        <v>9</v>
      </c>
      <c r="B30" s="147"/>
      <c r="C30" s="298" t="s">
        <v>158</v>
      </c>
      <c r="D30" s="147" t="s">
        <v>453</v>
      </c>
      <c r="E30" s="147">
        <v>4</v>
      </c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16"/>
      <c r="R30" s="19"/>
    </row>
    <row r="31" spans="1:18" ht="12.75">
      <c r="A31" s="147">
        <f>A30+1</f>
        <v>10</v>
      </c>
      <c r="B31" s="147"/>
      <c r="C31" s="298" t="s">
        <v>159</v>
      </c>
      <c r="D31" s="147" t="s">
        <v>453</v>
      </c>
      <c r="E31" s="147">
        <v>4</v>
      </c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16"/>
      <c r="R31" s="19"/>
    </row>
    <row r="32" spans="1:16" ht="12.75">
      <c r="A32" s="147">
        <v>11</v>
      </c>
      <c r="B32" s="293"/>
      <c r="C32" s="295" t="s">
        <v>160</v>
      </c>
      <c r="D32" s="299" t="s">
        <v>364</v>
      </c>
      <c r="E32" s="296">
        <v>2</v>
      </c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</row>
    <row r="33" spans="1:16" s="83" customFormat="1" ht="25.5">
      <c r="A33" s="147">
        <v>12</v>
      </c>
      <c r="B33" s="289"/>
      <c r="C33" s="300" t="s">
        <v>161</v>
      </c>
      <c r="D33" s="299" t="s">
        <v>364</v>
      </c>
      <c r="E33" s="291">
        <v>1</v>
      </c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</row>
    <row r="34" spans="1:16" ht="25.5">
      <c r="A34" s="147">
        <v>13</v>
      </c>
      <c r="B34" s="147"/>
      <c r="C34" s="301" t="s">
        <v>15</v>
      </c>
      <c r="D34" s="147" t="s">
        <v>363</v>
      </c>
      <c r="E34" s="147">
        <v>22</v>
      </c>
      <c r="F34" s="289"/>
      <c r="G34" s="188"/>
      <c r="H34" s="289"/>
      <c r="I34" s="289"/>
      <c r="J34" s="289"/>
      <c r="K34" s="289"/>
      <c r="L34" s="289"/>
      <c r="M34" s="289"/>
      <c r="N34" s="289"/>
      <c r="O34" s="289"/>
      <c r="P34" s="289"/>
    </row>
    <row r="35" spans="1:16" ht="25.5">
      <c r="A35" s="147">
        <f>A34+1</f>
        <v>14</v>
      </c>
      <c r="B35" s="147"/>
      <c r="C35" s="301" t="s">
        <v>16</v>
      </c>
      <c r="D35" s="147" t="s">
        <v>363</v>
      </c>
      <c r="E35" s="147">
        <v>22</v>
      </c>
      <c r="F35" s="289"/>
      <c r="G35" s="188"/>
      <c r="H35" s="289"/>
      <c r="I35" s="289"/>
      <c r="J35" s="289"/>
      <c r="K35" s="289"/>
      <c r="L35" s="289"/>
      <c r="M35" s="289"/>
      <c r="N35" s="289"/>
      <c r="O35" s="289"/>
      <c r="P35" s="289"/>
    </row>
    <row r="36" spans="1:16" ht="25.5">
      <c r="A36" s="147">
        <f>A35+1</f>
        <v>15</v>
      </c>
      <c r="B36" s="147"/>
      <c r="C36" s="301" t="s">
        <v>17</v>
      </c>
      <c r="D36" s="147" t="s">
        <v>363</v>
      </c>
      <c r="E36" s="147">
        <v>22</v>
      </c>
      <c r="F36" s="289"/>
      <c r="G36" s="188"/>
      <c r="H36" s="289"/>
      <c r="I36" s="289"/>
      <c r="J36" s="289"/>
      <c r="K36" s="289"/>
      <c r="L36" s="289"/>
      <c r="M36" s="289"/>
      <c r="N36" s="289"/>
      <c r="O36" s="289"/>
      <c r="P36" s="289"/>
    </row>
    <row r="37" spans="1:16" ht="12.75">
      <c r="A37" s="147"/>
      <c r="B37" s="147"/>
      <c r="C37" s="302" t="s">
        <v>18</v>
      </c>
      <c r="D37" s="152" t="s">
        <v>401</v>
      </c>
      <c r="E37" s="147">
        <v>2.5</v>
      </c>
      <c r="F37" s="289"/>
      <c r="G37" s="188"/>
      <c r="H37" s="289"/>
      <c r="I37" s="289"/>
      <c r="J37" s="289"/>
      <c r="K37" s="289"/>
      <c r="L37" s="289"/>
      <c r="M37" s="289"/>
      <c r="N37" s="289"/>
      <c r="O37" s="289"/>
      <c r="P37" s="289"/>
    </row>
    <row r="38" spans="1:26" ht="38.25">
      <c r="A38" s="147">
        <v>16</v>
      </c>
      <c r="B38" s="293"/>
      <c r="C38" s="303" t="s">
        <v>162</v>
      </c>
      <c r="D38" s="147" t="s">
        <v>363</v>
      </c>
      <c r="E38" s="147">
        <v>14</v>
      </c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25.5">
      <c r="A39" s="147">
        <v>17</v>
      </c>
      <c r="B39" s="293"/>
      <c r="C39" s="303" t="s">
        <v>163</v>
      </c>
      <c r="D39" s="147" t="s">
        <v>363</v>
      </c>
      <c r="E39" s="147">
        <v>58</v>
      </c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25.5">
      <c r="A40" s="147">
        <v>18</v>
      </c>
      <c r="B40" s="293"/>
      <c r="C40" s="303" t="s">
        <v>164</v>
      </c>
      <c r="D40" s="147" t="s">
        <v>7</v>
      </c>
      <c r="E40" s="147">
        <v>26</v>
      </c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25.5">
      <c r="A41" s="147">
        <v>19</v>
      </c>
      <c r="B41" s="293"/>
      <c r="C41" s="303" t="s">
        <v>165</v>
      </c>
      <c r="D41" s="147" t="s">
        <v>7</v>
      </c>
      <c r="E41" s="147">
        <v>4</v>
      </c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25.5">
      <c r="A42" s="147">
        <v>20</v>
      </c>
      <c r="B42" s="293"/>
      <c r="C42" s="303" t="s">
        <v>166</v>
      </c>
      <c r="D42" s="147" t="s">
        <v>7</v>
      </c>
      <c r="E42" s="147">
        <v>4</v>
      </c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25.5">
      <c r="A43" s="147">
        <v>21</v>
      </c>
      <c r="B43" s="293"/>
      <c r="C43" s="303" t="s">
        <v>172</v>
      </c>
      <c r="D43" s="147" t="s">
        <v>453</v>
      </c>
      <c r="E43" s="147">
        <v>3</v>
      </c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2.75">
      <c r="A44" s="147">
        <v>22</v>
      </c>
      <c r="B44" s="293"/>
      <c r="C44" s="303" t="s">
        <v>167</v>
      </c>
      <c r="D44" s="147" t="s">
        <v>360</v>
      </c>
      <c r="E44" s="147">
        <v>17</v>
      </c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25.5">
      <c r="A45" s="147">
        <v>23</v>
      </c>
      <c r="B45" s="293"/>
      <c r="C45" s="303" t="s">
        <v>168</v>
      </c>
      <c r="D45" s="147" t="s">
        <v>360</v>
      </c>
      <c r="E45" s="147">
        <v>148</v>
      </c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2.75">
      <c r="A46" s="147">
        <v>24</v>
      </c>
      <c r="B46" s="293"/>
      <c r="C46" s="303" t="s">
        <v>169</v>
      </c>
      <c r="D46" s="147" t="s">
        <v>170</v>
      </c>
      <c r="E46" s="147">
        <v>597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16" ht="25.5">
      <c r="A47" s="147">
        <v>25</v>
      </c>
      <c r="B47" s="147"/>
      <c r="C47" s="303" t="s">
        <v>171</v>
      </c>
      <c r="D47" s="147" t="s">
        <v>8</v>
      </c>
      <c r="E47" s="147">
        <v>1</v>
      </c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</row>
    <row r="48" spans="1:16" ht="12.75">
      <c r="A48" s="147">
        <f>A47+1</f>
        <v>26</v>
      </c>
      <c r="B48" s="147"/>
      <c r="C48" s="189" t="s">
        <v>462</v>
      </c>
      <c r="D48" s="147" t="s">
        <v>9</v>
      </c>
      <c r="E48" s="147">
        <v>1</v>
      </c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</row>
    <row r="49" spans="1:16" ht="12.75">
      <c r="A49" s="147">
        <f>A48+1</f>
        <v>27</v>
      </c>
      <c r="B49" s="147"/>
      <c r="C49" s="189" t="s">
        <v>416</v>
      </c>
      <c r="D49" s="147" t="s">
        <v>9</v>
      </c>
      <c r="E49" s="147">
        <v>1</v>
      </c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</row>
    <row r="50" spans="1:16" ht="12.75">
      <c r="A50" s="147"/>
      <c r="B50" s="147"/>
      <c r="C50" s="189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</row>
    <row r="51" spans="1:16" ht="12.75">
      <c r="A51" s="147"/>
      <c r="B51" s="147"/>
      <c r="C51" s="189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</row>
    <row r="52" spans="1:16" ht="12.75">
      <c r="A52" s="96"/>
      <c r="B52" s="96"/>
      <c r="C52" s="304" t="s">
        <v>369</v>
      </c>
      <c r="D52" s="96"/>
      <c r="E52" s="96"/>
      <c r="F52" s="96"/>
      <c r="G52" s="96"/>
      <c r="H52" s="96"/>
      <c r="I52" s="96"/>
      <c r="J52" s="96"/>
      <c r="K52" s="96"/>
      <c r="L52" s="305"/>
      <c r="M52" s="305"/>
      <c r="N52" s="305"/>
      <c r="O52" s="305"/>
      <c r="P52" s="305"/>
    </row>
    <row r="53" spans="1:16" ht="25.5">
      <c r="A53" s="96"/>
      <c r="B53" s="96"/>
      <c r="C53" s="306" t="s">
        <v>602</v>
      </c>
      <c r="D53" s="96"/>
      <c r="E53" s="96"/>
      <c r="F53" s="96"/>
      <c r="G53" s="96"/>
      <c r="H53" s="96"/>
      <c r="I53" s="96"/>
      <c r="J53" s="96"/>
      <c r="K53" s="96"/>
      <c r="L53" s="305"/>
      <c r="M53" s="305"/>
      <c r="N53" s="305"/>
      <c r="O53" s="305"/>
      <c r="P53" s="305"/>
    </row>
    <row r="54" spans="1:16" ht="12.75">
      <c r="A54" s="96"/>
      <c r="B54" s="96"/>
      <c r="C54" s="465" t="s">
        <v>601</v>
      </c>
      <c r="D54" s="466"/>
      <c r="E54" s="96"/>
      <c r="F54" s="96"/>
      <c r="G54" s="96"/>
      <c r="H54" s="96"/>
      <c r="I54" s="96"/>
      <c r="J54" s="96"/>
      <c r="K54" s="96"/>
      <c r="L54" s="305"/>
      <c r="M54" s="305"/>
      <c r="N54" s="305"/>
      <c r="O54" s="305"/>
      <c r="P54" s="307"/>
    </row>
    <row r="55" spans="1:16" ht="14.25">
      <c r="A55" s="76"/>
      <c r="B55" s="76"/>
      <c r="C55" s="77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78"/>
    </row>
    <row r="56" spans="1:16" ht="12.75">
      <c r="A56" s="52"/>
      <c r="B56" s="52"/>
      <c r="C56" s="82"/>
      <c r="D56" s="52"/>
      <c r="E56" s="52"/>
      <c r="F56" s="461"/>
      <c r="G56" s="461"/>
      <c r="H56" s="52"/>
      <c r="I56" s="52"/>
      <c r="J56" s="52"/>
      <c r="K56" s="52"/>
      <c r="L56" s="52"/>
      <c r="M56" s="52"/>
      <c r="N56" s="52"/>
      <c r="O56" s="52"/>
      <c r="P56" s="52"/>
    </row>
    <row r="57" spans="1:16" ht="12.75">
      <c r="A57" s="52"/>
      <c r="B57" s="52"/>
      <c r="C57" s="8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ht="12.75">
      <c r="A58" s="59"/>
      <c r="B58" s="59"/>
      <c r="C58" s="101"/>
      <c r="D58" s="5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1:16" ht="12.75">
      <c r="A59" s="79"/>
      <c r="B59" s="5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</sheetData>
  <sheetProtection/>
  <mergeCells count="24">
    <mergeCell ref="P10:P17"/>
    <mergeCell ref="N10:N17"/>
    <mergeCell ref="O10:O17"/>
    <mergeCell ref="L9:P9"/>
    <mergeCell ref="A9:A17"/>
    <mergeCell ref="B9:B17"/>
    <mergeCell ref="C9:C17"/>
    <mergeCell ref="J10:J17"/>
    <mergeCell ref="A1:L1"/>
    <mergeCell ref="D6:P6"/>
    <mergeCell ref="D7:L7"/>
    <mergeCell ref="D5:P5"/>
    <mergeCell ref="D9:D17"/>
    <mergeCell ref="G10:G17"/>
    <mergeCell ref="M10:M17"/>
    <mergeCell ref="K10:K17"/>
    <mergeCell ref="E9:E17"/>
    <mergeCell ref="L10:L17"/>
    <mergeCell ref="F56:G56"/>
    <mergeCell ref="F9:K9"/>
    <mergeCell ref="I10:I17"/>
    <mergeCell ref="H10:H17"/>
    <mergeCell ref="F10:F17"/>
    <mergeCell ref="C54:D5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showZeros="0" zoomScalePageLayoutView="0" workbookViewId="0" topLeftCell="A1">
      <selection activeCell="D7" sqref="D7:L7"/>
    </sheetView>
  </sheetViews>
  <sheetFormatPr defaultColWidth="9.140625" defaultRowHeight="12.75"/>
  <cols>
    <col min="1" max="1" width="5.00390625" style="50" customWidth="1"/>
    <col min="2" max="2" width="6.28125" style="50" customWidth="1"/>
    <col min="3" max="3" width="43.7109375" style="50" customWidth="1"/>
    <col min="4" max="5" width="5.8515625" style="50" customWidth="1"/>
    <col min="6" max="6" width="6.421875" style="50" customWidth="1"/>
    <col min="7" max="7" width="6.8515625" style="50" customWidth="1"/>
    <col min="8" max="8" width="6.421875" style="50" customWidth="1"/>
    <col min="9" max="9" width="7.421875" style="50" customWidth="1"/>
    <col min="10" max="10" width="6.421875" style="50" customWidth="1"/>
    <col min="11" max="11" width="7.8515625" style="51" customWidth="1"/>
    <col min="12" max="13" width="7.57421875" style="50" customWidth="1"/>
    <col min="14" max="14" width="7.28125" style="50" customWidth="1"/>
    <col min="15" max="15" width="5.421875" style="50" customWidth="1"/>
    <col min="16" max="16" width="9.140625" style="51" customWidth="1"/>
  </cols>
  <sheetData>
    <row r="1" spans="1:12" ht="18">
      <c r="A1" s="475" t="s">
        <v>440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214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72" t="s">
        <v>332</v>
      </c>
      <c r="B9" s="472" t="s">
        <v>333</v>
      </c>
      <c r="C9" s="472" t="s">
        <v>334</v>
      </c>
      <c r="D9" s="463" t="s">
        <v>328</v>
      </c>
      <c r="E9" s="463" t="s">
        <v>329</v>
      </c>
      <c r="F9" s="462" t="s">
        <v>330</v>
      </c>
      <c r="G9" s="462"/>
      <c r="H9" s="462"/>
      <c r="I9" s="462"/>
      <c r="J9" s="462"/>
      <c r="K9" s="462"/>
      <c r="L9" s="462" t="s">
        <v>331</v>
      </c>
      <c r="M9" s="462"/>
      <c r="N9" s="462"/>
      <c r="O9" s="462"/>
      <c r="P9" s="462"/>
    </row>
    <row r="10" spans="1:16" ht="12.75">
      <c r="A10" s="473"/>
      <c r="B10" s="473"/>
      <c r="C10" s="473"/>
      <c r="D10" s="463"/>
      <c r="E10" s="463"/>
      <c r="F10" s="464" t="s">
        <v>442</v>
      </c>
      <c r="G10" s="468" t="s">
        <v>443</v>
      </c>
      <c r="H10" s="463" t="s">
        <v>444</v>
      </c>
      <c r="I10" s="463" t="s">
        <v>445</v>
      </c>
      <c r="J10" s="463" t="s">
        <v>446</v>
      </c>
      <c r="K10" s="469" t="s">
        <v>447</v>
      </c>
      <c r="L10" s="470" t="s">
        <v>448</v>
      </c>
      <c r="M10" s="463" t="s">
        <v>444</v>
      </c>
      <c r="N10" s="463" t="s">
        <v>445</v>
      </c>
      <c r="O10" s="463" t="s">
        <v>446</v>
      </c>
      <c r="P10" s="471" t="s">
        <v>449</v>
      </c>
    </row>
    <row r="11" spans="1:16" ht="12.75">
      <c r="A11" s="473"/>
      <c r="B11" s="473"/>
      <c r="C11" s="473"/>
      <c r="D11" s="463"/>
      <c r="E11" s="463"/>
      <c r="F11" s="464"/>
      <c r="G11" s="468"/>
      <c r="H11" s="463"/>
      <c r="I11" s="463"/>
      <c r="J11" s="463"/>
      <c r="K11" s="469"/>
      <c r="L11" s="470"/>
      <c r="M11" s="463"/>
      <c r="N11" s="463"/>
      <c r="O11" s="463"/>
      <c r="P11" s="471"/>
    </row>
    <row r="12" spans="1:16" ht="12.75">
      <c r="A12" s="473"/>
      <c r="B12" s="473"/>
      <c r="C12" s="473"/>
      <c r="D12" s="463"/>
      <c r="E12" s="463"/>
      <c r="F12" s="464"/>
      <c r="G12" s="468"/>
      <c r="H12" s="463"/>
      <c r="I12" s="463"/>
      <c r="J12" s="463"/>
      <c r="K12" s="469"/>
      <c r="L12" s="470"/>
      <c r="M12" s="463"/>
      <c r="N12" s="463"/>
      <c r="O12" s="463"/>
      <c r="P12" s="471"/>
    </row>
    <row r="13" spans="1:16" ht="12.75">
      <c r="A13" s="473"/>
      <c r="B13" s="473"/>
      <c r="C13" s="473"/>
      <c r="D13" s="463"/>
      <c r="E13" s="463"/>
      <c r="F13" s="464"/>
      <c r="G13" s="468"/>
      <c r="H13" s="463"/>
      <c r="I13" s="463"/>
      <c r="J13" s="463"/>
      <c r="K13" s="469"/>
      <c r="L13" s="470"/>
      <c r="M13" s="463"/>
      <c r="N13" s="463"/>
      <c r="O13" s="463"/>
      <c r="P13" s="471"/>
    </row>
    <row r="14" spans="1:16" ht="12.75">
      <c r="A14" s="473"/>
      <c r="B14" s="473"/>
      <c r="C14" s="473"/>
      <c r="D14" s="463"/>
      <c r="E14" s="463"/>
      <c r="F14" s="464"/>
      <c r="G14" s="468"/>
      <c r="H14" s="463"/>
      <c r="I14" s="463"/>
      <c r="J14" s="463"/>
      <c r="K14" s="469"/>
      <c r="L14" s="470"/>
      <c r="M14" s="463"/>
      <c r="N14" s="463"/>
      <c r="O14" s="463"/>
      <c r="P14" s="471"/>
    </row>
    <row r="15" spans="1:16" ht="12.75">
      <c r="A15" s="473"/>
      <c r="B15" s="473"/>
      <c r="C15" s="473"/>
      <c r="D15" s="463"/>
      <c r="E15" s="463"/>
      <c r="F15" s="464"/>
      <c r="G15" s="468"/>
      <c r="H15" s="463"/>
      <c r="I15" s="463"/>
      <c r="J15" s="463"/>
      <c r="K15" s="469"/>
      <c r="L15" s="470"/>
      <c r="M15" s="463"/>
      <c r="N15" s="463"/>
      <c r="O15" s="463"/>
      <c r="P15" s="471"/>
    </row>
    <row r="16" spans="1:16" ht="12.75">
      <c r="A16" s="473"/>
      <c r="B16" s="473"/>
      <c r="C16" s="473"/>
      <c r="D16" s="463"/>
      <c r="E16" s="463"/>
      <c r="F16" s="464"/>
      <c r="G16" s="468"/>
      <c r="H16" s="463"/>
      <c r="I16" s="463"/>
      <c r="J16" s="463"/>
      <c r="K16" s="469"/>
      <c r="L16" s="470"/>
      <c r="M16" s="463"/>
      <c r="N16" s="463"/>
      <c r="O16" s="463"/>
      <c r="P16" s="463"/>
    </row>
    <row r="17" spans="1:16" ht="12.75">
      <c r="A17" s="474"/>
      <c r="B17" s="474"/>
      <c r="C17" s="474"/>
      <c r="D17" s="463"/>
      <c r="E17" s="463"/>
      <c r="F17" s="464"/>
      <c r="G17" s="468"/>
      <c r="H17" s="463"/>
      <c r="I17" s="463"/>
      <c r="J17" s="463"/>
      <c r="K17" s="469"/>
      <c r="L17" s="470"/>
      <c r="M17" s="463"/>
      <c r="N17" s="463"/>
      <c r="O17" s="463"/>
      <c r="P17" s="463"/>
    </row>
    <row r="18" spans="1:16" ht="12.75">
      <c r="A18" s="96" t="s">
        <v>342</v>
      </c>
      <c r="B18" s="96" t="s">
        <v>343</v>
      </c>
      <c r="C18" s="96" t="s">
        <v>344</v>
      </c>
      <c r="D18" s="61" t="s">
        <v>345</v>
      </c>
      <c r="E18" s="61" t="s">
        <v>346</v>
      </c>
      <c r="F18" s="96" t="s">
        <v>347</v>
      </c>
      <c r="G18" s="87" t="s">
        <v>348</v>
      </c>
      <c r="H18" s="61" t="s">
        <v>349</v>
      </c>
      <c r="I18" s="61" t="s">
        <v>350</v>
      </c>
      <c r="J18" s="61" t="s">
        <v>351</v>
      </c>
      <c r="K18" s="88" t="s">
        <v>352</v>
      </c>
      <c r="L18" s="286" t="s">
        <v>353</v>
      </c>
      <c r="M18" s="61" t="s">
        <v>354</v>
      </c>
      <c r="N18" s="61" t="s">
        <v>355</v>
      </c>
      <c r="O18" s="61" t="s">
        <v>356</v>
      </c>
      <c r="P18" s="61" t="s">
        <v>357</v>
      </c>
    </row>
    <row r="19" spans="1:16" ht="12.75">
      <c r="A19" s="96"/>
      <c r="B19" s="287"/>
      <c r="C19" s="287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38.25">
      <c r="A20" s="147">
        <v>1</v>
      </c>
      <c r="B20" s="147"/>
      <c r="C20" s="303" t="s">
        <v>207</v>
      </c>
      <c r="D20" s="147" t="s">
        <v>359</v>
      </c>
      <c r="E20" s="291">
        <v>1</v>
      </c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</row>
    <row r="21" spans="1:18" ht="25.5">
      <c r="A21" s="147">
        <v>2</v>
      </c>
      <c r="B21" s="147"/>
      <c r="C21" s="303" t="s">
        <v>208</v>
      </c>
      <c r="D21" s="147" t="s">
        <v>359</v>
      </c>
      <c r="E21" s="147">
        <v>1</v>
      </c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19"/>
      <c r="R21" s="19"/>
    </row>
    <row r="22" spans="1:18" ht="12.75">
      <c r="A22" s="147"/>
      <c r="B22" s="147"/>
      <c r="C22" s="297" t="s">
        <v>6</v>
      </c>
      <c r="D22" s="308" t="s">
        <v>364</v>
      </c>
      <c r="E22" s="147">
        <v>2</v>
      </c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19"/>
      <c r="R22" s="21"/>
    </row>
    <row r="23" spans="1:18" ht="12.75">
      <c r="A23" s="147">
        <v>3</v>
      </c>
      <c r="B23" s="147"/>
      <c r="C23" s="309" t="s">
        <v>209</v>
      </c>
      <c r="D23" s="308" t="s">
        <v>364</v>
      </c>
      <c r="E23" s="147">
        <v>1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16"/>
      <c r="R23" s="19"/>
    </row>
    <row r="24" spans="1:17" ht="13.5" customHeight="1">
      <c r="A24" s="147">
        <v>4</v>
      </c>
      <c r="B24" s="147"/>
      <c r="C24" s="309" t="s">
        <v>457</v>
      </c>
      <c r="D24" s="308" t="s">
        <v>364</v>
      </c>
      <c r="E24" s="147">
        <v>1</v>
      </c>
      <c r="F24" s="289"/>
      <c r="G24" s="289"/>
      <c r="H24" s="289"/>
      <c r="I24" s="310"/>
      <c r="J24" s="289"/>
      <c r="K24" s="289"/>
      <c r="L24" s="289"/>
      <c r="M24" s="289"/>
      <c r="N24" s="289"/>
      <c r="O24" s="289"/>
      <c r="P24" s="289"/>
      <c r="Q24" s="16"/>
    </row>
    <row r="25" spans="1:18" ht="12.75">
      <c r="A25" s="147"/>
      <c r="B25" s="147"/>
      <c r="C25" s="297" t="s">
        <v>25</v>
      </c>
      <c r="D25" s="308" t="s">
        <v>364</v>
      </c>
      <c r="E25" s="147">
        <v>1</v>
      </c>
      <c r="F25" s="289"/>
      <c r="G25" s="289"/>
      <c r="H25" s="289"/>
      <c r="I25" s="310"/>
      <c r="J25" s="289"/>
      <c r="K25" s="289"/>
      <c r="L25" s="289"/>
      <c r="M25" s="289"/>
      <c r="N25" s="289"/>
      <c r="O25" s="289"/>
      <c r="P25" s="289"/>
      <c r="Q25" s="21"/>
      <c r="R25" s="21"/>
    </row>
    <row r="26" spans="1:22" ht="15">
      <c r="A26" s="147">
        <v>5</v>
      </c>
      <c r="B26" s="147"/>
      <c r="C26" s="309" t="s">
        <v>210</v>
      </c>
      <c r="D26" s="308" t="s">
        <v>364</v>
      </c>
      <c r="E26" s="147">
        <v>1</v>
      </c>
      <c r="F26" s="289"/>
      <c r="G26" s="289"/>
      <c r="H26" s="289"/>
      <c r="I26" s="310"/>
      <c r="J26" s="289"/>
      <c r="K26" s="289"/>
      <c r="L26" s="289"/>
      <c r="M26" s="289"/>
      <c r="N26" s="289"/>
      <c r="O26" s="289"/>
      <c r="P26" s="289"/>
      <c r="Q26" s="21"/>
      <c r="R26" s="21"/>
      <c r="V26" s="89"/>
    </row>
    <row r="27" spans="1:18" ht="12.75">
      <c r="A27" s="147"/>
      <c r="B27" s="147"/>
      <c r="C27" s="297" t="s">
        <v>211</v>
      </c>
      <c r="D27" s="308" t="s">
        <v>364</v>
      </c>
      <c r="E27" s="147">
        <v>1</v>
      </c>
      <c r="F27" s="289"/>
      <c r="G27" s="289"/>
      <c r="H27" s="289"/>
      <c r="I27" s="310"/>
      <c r="J27" s="289"/>
      <c r="K27" s="289"/>
      <c r="L27" s="289"/>
      <c r="M27" s="289"/>
      <c r="N27" s="289"/>
      <c r="O27" s="289"/>
      <c r="P27" s="289"/>
      <c r="Q27" s="21"/>
      <c r="R27" s="21"/>
    </row>
    <row r="28" spans="1:18" ht="12.75">
      <c r="A28" s="147">
        <v>6</v>
      </c>
      <c r="B28" s="147"/>
      <c r="C28" s="309" t="s">
        <v>212</v>
      </c>
      <c r="D28" s="308" t="s">
        <v>364</v>
      </c>
      <c r="E28" s="147">
        <v>1</v>
      </c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1"/>
      <c r="R28" s="21"/>
    </row>
    <row r="29" spans="1:16" ht="12.75">
      <c r="A29" s="147">
        <v>7</v>
      </c>
      <c r="B29" s="147"/>
      <c r="C29" s="297" t="s">
        <v>213</v>
      </c>
      <c r="D29" s="147" t="s">
        <v>7</v>
      </c>
      <c r="E29" s="147">
        <v>10</v>
      </c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</row>
    <row r="30" spans="1:16" ht="12.75">
      <c r="A30" s="147">
        <v>8</v>
      </c>
      <c r="B30" s="147"/>
      <c r="C30" s="189" t="s">
        <v>462</v>
      </c>
      <c r="D30" s="147" t="s">
        <v>9</v>
      </c>
      <c r="E30" s="147">
        <v>1</v>
      </c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</row>
    <row r="31" spans="1:16" ht="12.75">
      <c r="A31" s="147">
        <f>A30+1</f>
        <v>9</v>
      </c>
      <c r="B31" s="147"/>
      <c r="C31" s="189" t="s">
        <v>416</v>
      </c>
      <c r="D31" s="147" t="s">
        <v>9</v>
      </c>
      <c r="E31" s="147">
        <v>1</v>
      </c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</row>
    <row r="32" spans="1:16" ht="12.75">
      <c r="A32" s="147"/>
      <c r="B32" s="147"/>
      <c r="C32" s="189"/>
      <c r="D32" s="147"/>
      <c r="E32" s="147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</row>
    <row r="33" spans="1:16" ht="12.75">
      <c r="A33" s="96"/>
      <c r="B33" s="96"/>
      <c r="C33" s="304" t="s">
        <v>369</v>
      </c>
      <c r="D33" s="96"/>
      <c r="E33" s="96"/>
      <c r="F33" s="305"/>
      <c r="G33" s="305"/>
      <c r="H33" s="305"/>
      <c r="I33" s="305"/>
      <c r="J33" s="305"/>
      <c r="K33" s="305"/>
      <c r="L33" s="305"/>
      <c r="M33" s="305"/>
      <c r="N33" s="305"/>
      <c r="O33" s="305"/>
      <c r="P33" s="305"/>
    </row>
    <row r="34" spans="1:16" ht="12.75">
      <c r="A34" s="96"/>
      <c r="B34" s="96"/>
      <c r="C34" s="311" t="s">
        <v>602</v>
      </c>
      <c r="D34" s="96"/>
      <c r="E34" s="96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</row>
    <row r="35" spans="1:16" ht="12.75">
      <c r="A35" s="96"/>
      <c r="B35" s="96"/>
      <c r="C35" s="402" t="s">
        <v>601</v>
      </c>
      <c r="D35" s="96"/>
      <c r="E35" s="96"/>
      <c r="F35" s="305"/>
      <c r="G35" s="305"/>
      <c r="H35" s="305"/>
      <c r="I35" s="305"/>
      <c r="J35" s="305"/>
      <c r="K35" s="305"/>
      <c r="L35" s="305"/>
      <c r="M35" s="305"/>
      <c r="N35" s="305"/>
      <c r="O35" s="305"/>
      <c r="P35" s="307"/>
    </row>
    <row r="36" spans="1:16" ht="14.25">
      <c r="A36" s="76"/>
      <c r="B36" s="76"/>
      <c r="C36" s="77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78"/>
    </row>
    <row r="37" spans="1:16" ht="12.75">
      <c r="A37" s="52"/>
      <c r="B37" s="52"/>
      <c r="C37" s="82"/>
      <c r="D37" s="52"/>
      <c r="E37" s="52"/>
      <c r="F37" s="461"/>
      <c r="G37" s="461"/>
      <c r="H37" s="52"/>
      <c r="I37" s="52"/>
      <c r="J37" s="52"/>
      <c r="K37" s="52"/>
      <c r="L37" s="52"/>
      <c r="M37" s="52"/>
      <c r="N37" s="52"/>
      <c r="O37" s="52"/>
      <c r="P37" s="52"/>
    </row>
    <row r="38" spans="1:16" ht="12.75">
      <c r="A38" s="52"/>
      <c r="B38" s="52"/>
      <c r="C38" s="8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16" ht="12.75">
      <c r="A39" s="59"/>
      <c r="B39" s="59"/>
      <c r="C39" s="101"/>
      <c r="D39" s="5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</row>
    <row r="40" spans="1:16" ht="12.75">
      <c r="A40" s="79"/>
      <c r="B40" s="5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</row>
  </sheetData>
  <sheetProtection/>
  <mergeCells count="23">
    <mergeCell ref="F37:G37"/>
    <mergeCell ref="I10:I17"/>
    <mergeCell ref="K10:K17"/>
    <mergeCell ref="M10:M17"/>
    <mergeCell ref="L10:L17"/>
    <mergeCell ref="N10:N17"/>
    <mergeCell ref="H10:H17"/>
    <mergeCell ref="A1:L1"/>
    <mergeCell ref="D6:P6"/>
    <mergeCell ref="D7:L7"/>
    <mergeCell ref="D5:P5"/>
    <mergeCell ref="O10:O17"/>
    <mergeCell ref="A9:A17"/>
    <mergeCell ref="B9:B17"/>
    <mergeCell ref="L9:P9"/>
    <mergeCell ref="C9:C17"/>
    <mergeCell ref="D9:D17"/>
    <mergeCell ref="F9:K9"/>
    <mergeCell ref="J10:J17"/>
    <mergeCell ref="E9:E17"/>
    <mergeCell ref="P10:P17"/>
    <mergeCell ref="F10:F17"/>
    <mergeCell ref="G10:G1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20"/>
  <sheetViews>
    <sheetView showZeros="0" zoomScalePageLayoutView="0" workbookViewId="0" topLeftCell="A1">
      <selection activeCell="D6" sqref="D6:P6"/>
    </sheetView>
  </sheetViews>
  <sheetFormatPr defaultColWidth="9.140625" defaultRowHeight="12.75"/>
  <cols>
    <col min="1" max="1" width="3.8515625" style="50" customWidth="1"/>
    <col min="2" max="2" width="6.421875" style="50" customWidth="1"/>
    <col min="3" max="3" width="43.57421875" style="50" customWidth="1"/>
    <col min="4" max="4" width="8.421875" style="50" customWidth="1"/>
    <col min="5" max="5" width="5.8515625" style="50" customWidth="1"/>
    <col min="6" max="6" width="6.421875" style="50" customWidth="1"/>
    <col min="7" max="7" width="5.57421875" style="50" customWidth="1"/>
    <col min="8" max="8" width="6.421875" style="50" customWidth="1"/>
    <col min="9" max="9" width="7.57421875" style="50" customWidth="1"/>
    <col min="10" max="10" width="6.421875" style="50" customWidth="1"/>
    <col min="11" max="11" width="9.57421875" style="51" customWidth="1"/>
    <col min="12" max="13" width="7.57421875" style="50" customWidth="1"/>
    <col min="14" max="14" width="7.28125" style="50" customWidth="1"/>
    <col min="15" max="15" width="6.8515625" style="50" customWidth="1"/>
    <col min="16" max="16" width="9.00390625" style="51" customWidth="1"/>
  </cols>
  <sheetData>
    <row r="1" spans="1:12" ht="18">
      <c r="A1" s="467" t="s">
        <v>150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26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72" t="s">
        <v>327</v>
      </c>
      <c r="B9" s="472" t="s">
        <v>333</v>
      </c>
      <c r="C9" s="472" t="s">
        <v>334</v>
      </c>
      <c r="D9" s="463" t="s">
        <v>328</v>
      </c>
      <c r="E9" s="463" t="s">
        <v>329</v>
      </c>
      <c r="F9" s="462" t="s">
        <v>330</v>
      </c>
      <c r="G9" s="462"/>
      <c r="H9" s="462"/>
      <c r="I9" s="462"/>
      <c r="J9" s="462"/>
      <c r="K9" s="462"/>
      <c r="L9" s="462" t="s">
        <v>331</v>
      </c>
      <c r="M9" s="462"/>
      <c r="N9" s="462"/>
      <c r="O9" s="462"/>
      <c r="P9" s="462"/>
    </row>
    <row r="10" spans="1:16" ht="12.75">
      <c r="A10" s="473"/>
      <c r="B10" s="473"/>
      <c r="C10" s="473"/>
      <c r="D10" s="463"/>
      <c r="E10" s="463"/>
      <c r="F10" s="464" t="s">
        <v>442</v>
      </c>
      <c r="G10" s="468" t="s">
        <v>443</v>
      </c>
      <c r="H10" s="463" t="s">
        <v>444</v>
      </c>
      <c r="I10" s="463" t="s">
        <v>445</v>
      </c>
      <c r="J10" s="463" t="s">
        <v>446</v>
      </c>
      <c r="K10" s="469" t="s">
        <v>447</v>
      </c>
      <c r="L10" s="470" t="s">
        <v>448</v>
      </c>
      <c r="M10" s="463" t="s">
        <v>444</v>
      </c>
      <c r="N10" s="463" t="s">
        <v>445</v>
      </c>
      <c r="O10" s="463" t="s">
        <v>446</v>
      </c>
      <c r="P10" s="471" t="s">
        <v>449</v>
      </c>
    </row>
    <row r="11" spans="1:16" ht="12.75">
      <c r="A11" s="473"/>
      <c r="B11" s="473"/>
      <c r="C11" s="473"/>
      <c r="D11" s="463"/>
      <c r="E11" s="463"/>
      <c r="F11" s="464"/>
      <c r="G11" s="468"/>
      <c r="H11" s="463"/>
      <c r="I11" s="463"/>
      <c r="J11" s="463"/>
      <c r="K11" s="469"/>
      <c r="L11" s="470"/>
      <c r="M11" s="463"/>
      <c r="N11" s="463"/>
      <c r="O11" s="463"/>
      <c r="P11" s="471"/>
    </row>
    <row r="12" spans="1:16" ht="12.75">
      <c r="A12" s="473"/>
      <c r="B12" s="473"/>
      <c r="C12" s="473"/>
      <c r="D12" s="463"/>
      <c r="E12" s="463"/>
      <c r="F12" s="464"/>
      <c r="G12" s="468"/>
      <c r="H12" s="463"/>
      <c r="I12" s="463"/>
      <c r="J12" s="463"/>
      <c r="K12" s="469"/>
      <c r="L12" s="470"/>
      <c r="M12" s="463"/>
      <c r="N12" s="463"/>
      <c r="O12" s="463"/>
      <c r="P12" s="471"/>
    </row>
    <row r="13" spans="1:16" ht="12.75">
      <c r="A13" s="473"/>
      <c r="B13" s="473"/>
      <c r="C13" s="473"/>
      <c r="D13" s="463"/>
      <c r="E13" s="463"/>
      <c r="F13" s="464"/>
      <c r="G13" s="468"/>
      <c r="H13" s="463"/>
      <c r="I13" s="463"/>
      <c r="J13" s="463"/>
      <c r="K13" s="469"/>
      <c r="L13" s="470"/>
      <c r="M13" s="463"/>
      <c r="N13" s="463"/>
      <c r="O13" s="463"/>
      <c r="P13" s="471"/>
    </row>
    <row r="14" spans="1:16" ht="12.75">
      <c r="A14" s="473"/>
      <c r="B14" s="473"/>
      <c r="C14" s="473"/>
      <c r="D14" s="463"/>
      <c r="E14" s="463"/>
      <c r="F14" s="464"/>
      <c r="G14" s="468"/>
      <c r="H14" s="463"/>
      <c r="I14" s="463"/>
      <c r="J14" s="463"/>
      <c r="K14" s="469"/>
      <c r="L14" s="470"/>
      <c r="M14" s="463"/>
      <c r="N14" s="463"/>
      <c r="O14" s="463"/>
      <c r="P14" s="471"/>
    </row>
    <row r="15" spans="1:16" ht="12.75">
      <c r="A15" s="473"/>
      <c r="B15" s="473"/>
      <c r="C15" s="473"/>
      <c r="D15" s="463"/>
      <c r="E15" s="463"/>
      <c r="F15" s="464"/>
      <c r="G15" s="468"/>
      <c r="H15" s="463"/>
      <c r="I15" s="463"/>
      <c r="J15" s="463"/>
      <c r="K15" s="469"/>
      <c r="L15" s="470"/>
      <c r="M15" s="463"/>
      <c r="N15" s="463"/>
      <c r="O15" s="463"/>
      <c r="P15" s="471"/>
    </row>
    <row r="16" spans="1:16" ht="12.75">
      <c r="A16" s="473"/>
      <c r="B16" s="473"/>
      <c r="C16" s="473"/>
      <c r="D16" s="463"/>
      <c r="E16" s="463"/>
      <c r="F16" s="464"/>
      <c r="G16" s="468"/>
      <c r="H16" s="463"/>
      <c r="I16" s="463"/>
      <c r="J16" s="463"/>
      <c r="K16" s="469"/>
      <c r="L16" s="470"/>
      <c r="M16" s="463"/>
      <c r="N16" s="463"/>
      <c r="O16" s="463"/>
      <c r="P16" s="463"/>
    </row>
    <row r="17" spans="1:16" ht="12.75">
      <c r="A17" s="474"/>
      <c r="B17" s="474"/>
      <c r="C17" s="474"/>
      <c r="D17" s="463"/>
      <c r="E17" s="463"/>
      <c r="F17" s="464"/>
      <c r="G17" s="468"/>
      <c r="H17" s="463"/>
      <c r="I17" s="463"/>
      <c r="J17" s="463"/>
      <c r="K17" s="469"/>
      <c r="L17" s="470"/>
      <c r="M17" s="463"/>
      <c r="N17" s="463"/>
      <c r="O17" s="463"/>
      <c r="P17" s="463"/>
    </row>
    <row r="18" spans="1:16" ht="12.75">
      <c r="A18" s="96" t="s">
        <v>342</v>
      </c>
      <c r="B18" s="96" t="s">
        <v>343</v>
      </c>
      <c r="C18" s="96" t="s">
        <v>344</v>
      </c>
      <c r="D18" s="61" t="s">
        <v>345</v>
      </c>
      <c r="E18" s="61" t="s">
        <v>346</v>
      </c>
      <c r="F18" s="96" t="s">
        <v>347</v>
      </c>
      <c r="G18" s="87" t="s">
        <v>348</v>
      </c>
      <c r="H18" s="61" t="s">
        <v>349</v>
      </c>
      <c r="I18" s="61" t="s">
        <v>350</v>
      </c>
      <c r="J18" s="61" t="s">
        <v>351</v>
      </c>
      <c r="K18" s="88" t="s">
        <v>352</v>
      </c>
      <c r="L18" s="286" t="s">
        <v>353</v>
      </c>
      <c r="M18" s="61" t="s">
        <v>354</v>
      </c>
      <c r="N18" s="61" t="s">
        <v>355</v>
      </c>
      <c r="O18" s="61" t="s">
        <v>356</v>
      </c>
      <c r="P18" s="61" t="s">
        <v>357</v>
      </c>
    </row>
    <row r="19" spans="1:16" ht="12.75">
      <c r="A19" s="96"/>
      <c r="B19" s="312"/>
      <c r="C19" s="313" t="s">
        <v>173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2.75">
      <c r="A20" s="147">
        <v>1</v>
      </c>
      <c r="B20" s="147"/>
      <c r="C20" s="297" t="s">
        <v>174</v>
      </c>
      <c r="D20" s="176"/>
      <c r="E20" s="176"/>
      <c r="F20" s="177"/>
      <c r="G20" s="177"/>
      <c r="H20" s="289"/>
      <c r="I20" s="177"/>
      <c r="J20" s="289"/>
      <c r="K20" s="289"/>
      <c r="L20" s="289"/>
      <c r="M20" s="289"/>
      <c r="N20" s="289"/>
      <c r="O20" s="289"/>
      <c r="P20" s="289"/>
    </row>
    <row r="21" spans="1:16" ht="12.75">
      <c r="A21" s="147"/>
      <c r="B21" s="147"/>
      <c r="C21" s="297" t="s">
        <v>175</v>
      </c>
      <c r="D21" s="176" t="s">
        <v>359</v>
      </c>
      <c r="E21" s="176">
        <v>3</v>
      </c>
      <c r="F21" s="177"/>
      <c r="G21" s="177"/>
      <c r="H21" s="289"/>
      <c r="I21" s="177"/>
      <c r="J21" s="289"/>
      <c r="K21" s="289"/>
      <c r="L21" s="289"/>
      <c r="M21" s="289"/>
      <c r="N21" s="289"/>
      <c r="O21" s="289"/>
      <c r="P21" s="289"/>
    </row>
    <row r="22" spans="1:16" ht="25.5">
      <c r="A22" s="96">
        <v>2</v>
      </c>
      <c r="B22" s="96"/>
      <c r="C22" s="314" t="s">
        <v>176</v>
      </c>
      <c r="D22" s="287" t="s">
        <v>7</v>
      </c>
      <c r="E22" s="96">
        <v>3</v>
      </c>
      <c r="F22" s="305"/>
      <c r="G22" s="305"/>
      <c r="H22" s="289"/>
      <c r="I22" s="305"/>
      <c r="J22" s="289"/>
      <c r="K22" s="289"/>
      <c r="L22" s="289"/>
      <c r="M22" s="289"/>
      <c r="N22" s="289"/>
      <c r="O22" s="289"/>
      <c r="P22" s="289"/>
    </row>
    <row r="23" spans="1:16" ht="12.75">
      <c r="A23" s="147">
        <v>3</v>
      </c>
      <c r="B23" s="147"/>
      <c r="C23" s="189" t="s">
        <v>63</v>
      </c>
      <c r="D23" s="147" t="s">
        <v>360</v>
      </c>
      <c r="E23" s="147">
        <v>13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</row>
    <row r="24" spans="1:16" ht="25.5">
      <c r="A24" s="147"/>
      <c r="B24" s="147"/>
      <c r="C24" s="250" t="s">
        <v>177</v>
      </c>
      <c r="D24" s="147"/>
      <c r="E24" s="147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</row>
    <row r="25" spans="1:16" ht="25.5">
      <c r="A25" s="96">
        <v>4</v>
      </c>
      <c r="B25" s="96"/>
      <c r="C25" s="314" t="s">
        <v>178</v>
      </c>
      <c r="D25" s="287" t="s">
        <v>7</v>
      </c>
      <c r="E25" s="96">
        <v>3</v>
      </c>
      <c r="F25" s="305"/>
      <c r="G25" s="305"/>
      <c r="H25" s="289"/>
      <c r="I25" s="305"/>
      <c r="J25" s="289"/>
      <c r="K25" s="289"/>
      <c r="L25" s="289"/>
      <c r="M25" s="289"/>
      <c r="N25" s="289"/>
      <c r="O25" s="289"/>
      <c r="P25" s="289"/>
    </row>
    <row r="26" spans="1:16" ht="12.75">
      <c r="A26" s="147">
        <v>5</v>
      </c>
      <c r="B26" s="315"/>
      <c r="C26" s="189" t="s">
        <v>179</v>
      </c>
      <c r="D26" s="147"/>
      <c r="E26" s="147"/>
      <c r="F26" s="289"/>
      <c r="G26" s="289"/>
      <c r="H26" s="289"/>
      <c r="I26" s="289"/>
      <c r="J26" s="289"/>
      <c r="K26" s="289"/>
      <c r="L26" s="289"/>
      <c r="M26" s="289"/>
      <c r="N26" s="289"/>
      <c r="O26" s="289"/>
      <c r="P26" s="289"/>
    </row>
    <row r="27" spans="1:16" ht="12.75">
      <c r="A27" s="147"/>
      <c r="B27" s="147"/>
      <c r="C27" s="189" t="s">
        <v>195</v>
      </c>
      <c r="D27" s="152" t="s">
        <v>360</v>
      </c>
      <c r="E27" s="152">
        <v>8.5</v>
      </c>
      <c r="F27" s="188"/>
      <c r="G27" s="188"/>
      <c r="H27" s="289"/>
      <c r="I27" s="289"/>
      <c r="J27" s="289"/>
      <c r="K27" s="289"/>
      <c r="L27" s="289"/>
      <c r="M27" s="289"/>
      <c r="N27" s="289"/>
      <c r="O27" s="289"/>
      <c r="P27" s="289"/>
    </row>
    <row r="28" spans="1:16" ht="12.75">
      <c r="A28" s="147">
        <v>6</v>
      </c>
      <c r="B28" s="315"/>
      <c r="C28" s="189" t="s">
        <v>179</v>
      </c>
      <c r="D28" s="147"/>
      <c r="E28" s="147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</row>
    <row r="29" spans="1:16" ht="25.5">
      <c r="A29" s="147"/>
      <c r="B29" s="147"/>
      <c r="C29" s="250" t="s">
        <v>180</v>
      </c>
      <c r="D29" s="152" t="s">
        <v>360</v>
      </c>
      <c r="E29" s="152">
        <v>4.5</v>
      </c>
      <c r="F29" s="188"/>
      <c r="G29" s="188"/>
      <c r="H29" s="289"/>
      <c r="I29" s="289"/>
      <c r="J29" s="289"/>
      <c r="K29" s="289"/>
      <c r="L29" s="289"/>
      <c r="M29" s="289"/>
      <c r="N29" s="289"/>
      <c r="O29" s="289"/>
      <c r="P29" s="289"/>
    </row>
    <row r="30" spans="1:16" ht="12.75">
      <c r="A30" s="147">
        <v>7</v>
      </c>
      <c r="B30" s="147"/>
      <c r="C30" s="250" t="s">
        <v>191</v>
      </c>
      <c r="D30" s="152" t="s">
        <v>181</v>
      </c>
      <c r="E30" s="152">
        <v>3</v>
      </c>
      <c r="F30" s="188"/>
      <c r="G30" s="188"/>
      <c r="H30" s="289"/>
      <c r="I30" s="289"/>
      <c r="J30" s="289"/>
      <c r="K30" s="289"/>
      <c r="L30" s="289"/>
      <c r="M30" s="289"/>
      <c r="N30" s="289"/>
      <c r="O30" s="289"/>
      <c r="P30" s="289"/>
    </row>
    <row r="31" spans="1:16" ht="12.75">
      <c r="A31" s="147">
        <v>8</v>
      </c>
      <c r="B31" s="147"/>
      <c r="C31" s="189" t="s">
        <v>462</v>
      </c>
      <c r="D31" s="147" t="s">
        <v>182</v>
      </c>
      <c r="E31" s="147">
        <v>3</v>
      </c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</row>
    <row r="32" spans="1:16" ht="12.75">
      <c r="A32" s="147">
        <v>9</v>
      </c>
      <c r="B32" s="147"/>
      <c r="C32" s="189" t="s">
        <v>416</v>
      </c>
      <c r="D32" s="147" t="s">
        <v>182</v>
      </c>
      <c r="E32" s="147">
        <v>3</v>
      </c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</row>
    <row r="33" spans="1:16" ht="12.75">
      <c r="A33" s="147"/>
      <c r="B33" s="147"/>
      <c r="C33" s="189"/>
      <c r="D33" s="147"/>
      <c r="E33" s="147"/>
      <c r="F33" s="289"/>
      <c r="G33" s="289"/>
      <c r="H33" s="289"/>
      <c r="I33" s="289"/>
      <c r="J33" s="289"/>
      <c r="K33" s="289"/>
      <c r="L33" s="289"/>
      <c r="M33" s="289"/>
      <c r="N33" s="289"/>
      <c r="O33" s="289"/>
      <c r="P33" s="289"/>
    </row>
    <row r="34" spans="1:16" ht="12.75">
      <c r="A34" s="147"/>
      <c r="B34" s="147"/>
      <c r="C34" s="239" t="s">
        <v>183</v>
      </c>
      <c r="D34" s="147"/>
      <c r="E34" s="147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</row>
    <row r="35" spans="1:16" ht="12.75">
      <c r="A35" s="147">
        <v>1</v>
      </c>
      <c r="B35" s="147"/>
      <c r="C35" s="297" t="s">
        <v>184</v>
      </c>
      <c r="D35" s="176"/>
      <c r="E35" s="176"/>
      <c r="F35" s="177"/>
      <c r="G35" s="177"/>
      <c r="H35" s="289"/>
      <c r="I35" s="177"/>
      <c r="J35" s="289"/>
      <c r="K35" s="289"/>
      <c r="L35" s="289"/>
      <c r="M35" s="289"/>
      <c r="N35" s="289"/>
      <c r="O35" s="289"/>
      <c r="P35" s="289"/>
    </row>
    <row r="36" spans="1:16" ht="12.75">
      <c r="A36" s="147"/>
      <c r="B36" s="147"/>
      <c r="C36" s="297" t="s">
        <v>185</v>
      </c>
      <c r="D36" s="176" t="s">
        <v>359</v>
      </c>
      <c r="E36" s="176">
        <v>1</v>
      </c>
      <c r="F36" s="177"/>
      <c r="G36" s="177"/>
      <c r="H36" s="289"/>
      <c r="I36" s="177"/>
      <c r="J36" s="289"/>
      <c r="K36" s="289"/>
      <c r="L36" s="289"/>
      <c r="M36" s="289"/>
      <c r="N36" s="289"/>
      <c r="O36" s="289"/>
      <c r="P36" s="289"/>
    </row>
    <row r="37" spans="1:16" ht="12.75">
      <c r="A37" s="147">
        <v>2</v>
      </c>
      <c r="B37" s="147"/>
      <c r="C37" s="189" t="s">
        <v>63</v>
      </c>
      <c r="D37" s="147" t="s">
        <v>360</v>
      </c>
      <c r="E37" s="147">
        <v>9</v>
      </c>
      <c r="F37" s="289"/>
      <c r="G37" s="289"/>
      <c r="H37" s="289"/>
      <c r="I37" s="289"/>
      <c r="J37" s="289"/>
      <c r="K37" s="289"/>
      <c r="L37" s="289"/>
      <c r="M37" s="289"/>
      <c r="N37" s="289"/>
      <c r="O37" s="289"/>
      <c r="P37" s="289"/>
    </row>
    <row r="38" spans="1:16" ht="12.75">
      <c r="A38" s="147"/>
      <c r="B38" s="147"/>
      <c r="C38" s="189" t="s">
        <v>20</v>
      </c>
      <c r="D38" s="147"/>
      <c r="E38" s="147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</row>
    <row r="39" spans="1:16" ht="12.75">
      <c r="A39" s="147">
        <v>3</v>
      </c>
      <c r="B39" s="147"/>
      <c r="C39" s="189" t="s">
        <v>19</v>
      </c>
      <c r="D39" s="147" t="s">
        <v>360</v>
      </c>
      <c r="E39" s="147">
        <v>5</v>
      </c>
      <c r="F39" s="289"/>
      <c r="G39" s="289"/>
      <c r="H39" s="289"/>
      <c r="I39" s="289"/>
      <c r="J39" s="289"/>
      <c r="K39" s="289"/>
      <c r="L39" s="289"/>
      <c r="M39" s="289"/>
      <c r="N39" s="289"/>
      <c r="O39" s="289"/>
      <c r="P39" s="289"/>
    </row>
    <row r="40" spans="1:16" ht="12.75">
      <c r="A40" s="147"/>
      <c r="B40" s="147"/>
      <c r="C40" s="189" t="s">
        <v>20</v>
      </c>
      <c r="D40" s="147"/>
      <c r="E40" s="147"/>
      <c r="F40" s="289"/>
      <c r="G40" s="289"/>
      <c r="H40" s="289"/>
      <c r="I40" s="289"/>
      <c r="J40" s="289"/>
      <c r="K40" s="289"/>
      <c r="L40" s="289"/>
      <c r="M40" s="289"/>
      <c r="N40" s="289"/>
      <c r="O40" s="289"/>
      <c r="P40" s="289"/>
    </row>
    <row r="41" spans="1:16" ht="12.75">
      <c r="A41" s="147">
        <v>4</v>
      </c>
      <c r="B41" s="147"/>
      <c r="C41" s="189" t="s">
        <v>22</v>
      </c>
      <c r="D41" s="147" t="s">
        <v>360</v>
      </c>
      <c r="E41" s="147">
        <v>2</v>
      </c>
      <c r="F41" s="289"/>
      <c r="G41" s="289"/>
      <c r="H41" s="289"/>
      <c r="I41" s="289"/>
      <c r="J41" s="289"/>
      <c r="K41" s="289"/>
      <c r="L41" s="289"/>
      <c r="M41" s="289"/>
      <c r="N41" s="289"/>
      <c r="O41" s="289"/>
      <c r="P41" s="289"/>
    </row>
    <row r="42" spans="1:16" ht="12.75">
      <c r="A42" s="147"/>
      <c r="B42" s="147"/>
      <c r="C42" s="189" t="s">
        <v>20</v>
      </c>
      <c r="D42" s="147"/>
      <c r="E42" s="147"/>
      <c r="F42" s="289"/>
      <c r="G42" s="289"/>
      <c r="H42" s="289"/>
      <c r="I42" s="289"/>
      <c r="J42" s="289"/>
      <c r="K42" s="289"/>
      <c r="L42" s="289"/>
      <c r="M42" s="289"/>
      <c r="N42" s="289"/>
      <c r="O42" s="289"/>
      <c r="P42" s="289"/>
    </row>
    <row r="43" spans="1:16" ht="12.75">
      <c r="A43" s="147"/>
      <c r="B43" s="147"/>
      <c r="C43" s="297" t="s">
        <v>23</v>
      </c>
      <c r="D43" s="147" t="s">
        <v>453</v>
      </c>
      <c r="E43" s="147">
        <v>10</v>
      </c>
      <c r="F43" s="289"/>
      <c r="G43" s="289"/>
      <c r="H43" s="289"/>
      <c r="I43" s="289"/>
      <c r="J43" s="289"/>
      <c r="K43" s="289"/>
      <c r="L43" s="289"/>
      <c r="M43" s="289"/>
      <c r="N43" s="289"/>
      <c r="O43" s="289"/>
      <c r="P43" s="289"/>
    </row>
    <row r="44" spans="1:16" ht="12.75">
      <c r="A44" s="147">
        <v>5</v>
      </c>
      <c r="B44" s="147"/>
      <c r="C44" s="297" t="s">
        <v>186</v>
      </c>
      <c r="D44" s="147" t="s">
        <v>453</v>
      </c>
      <c r="E44" s="147">
        <v>6</v>
      </c>
      <c r="F44" s="289"/>
      <c r="G44" s="289"/>
      <c r="H44" s="289"/>
      <c r="I44" s="289"/>
      <c r="J44" s="289"/>
      <c r="K44" s="289"/>
      <c r="L44" s="289"/>
      <c r="M44" s="289"/>
      <c r="N44" s="289"/>
      <c r="O44" s="289"/>
      <c r="P44" s="289"/>
    </row>
    <row r="45" spans="1:16" ht="12.75">
      <c r="A45" s="147">
        <v>6</v>
      </c>
      <c r="B45" s="147"/>
      <c r="C45" s="297" t="s">
        <v>187</v>
      </c>
      <c r="D45" s="147" t="s">
        <v>453</v>
      </c>
      <c r="E45" s="147">
        <v>1</v>
      </c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</row>
    <row r="46" spans="1:16" ht="12.75">
      <c r="A46" s="147">
        <v>7</v>
      </c>
      <c r="B46" s="147"/>
      <c r="C46" s="297" t="s">
        <v>188</v>
      </c>
      <c r="D46" s="147" t="s">
        <v>453</v>
      </c>
      <c r="E46" s="147">
        <v>1</v>
      </c>
      <c r="F46" s="289"/>
      <c r="G46" s="289"/>
      <c r="H46" s="289"/>
      <c r="I46" s="289"/>
      <c r="J46" s="289"/>
      <c r="K46" s="289"/>
      <c r="L46" s="289"/>
      <c r="M46" s="289"/>
      <c r="N46" s="289"/>
      <c r="O46" s="289"/>
      <c r="P46" s="289"/>
    </row>
    <row r="47" spans="1:16" ht="12.75">
      <c r="A47" s="147">
        <v>8</v>
      </c>
      <c r="B47" s="147"/>
      <c r="C47" s="297" t="s">
        <v>189</v>
      </c>
      <c r="D47" s="147" t="s">
        <v>453</v>
      </c>
      <c r="E47" s="147">
        <v>1</v>
      </c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</row>
    <row r="48" spans="1:16" ht="12.75">
      <c r="A48" s="147">
        <v>9</v>
      </c>
      <c r="B48" s="147"/>
      <c r="C48" s="297" t="s">
        <v>190</v>
      </c>
      <c r="D48" s="147" t="s">
        <v>453</v>
      </c>
      <c r="E48" s="147">
        <v>1</v>
      </c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</row>
    <row r="49" spans="1:16" ht="25.5">
      <c r="A49" s="96">
        <v>10</v>
      </c>
      <c r="B49" s="96"/>
      <c r="C49" s="314" t="s">
        <v>178</v>
      </c>
      <c r="D49" s="287" t="s">
        <v>7</v>
      </c>
      <c r="E49" s="96">
        <v>1</v>
      </c>
      <c r="F49" s="305"/>
      <c r="G49" s="305"/>
      <c r="H49" s="289"/>
      <c r="I49" s="305"/>
      <c r="J49" s="289"/>
      <c r="K49" s="289"/>
      <c r="L49" s="289"/>
      <c r="M49" s="289"/>
      <c r="N49" s="289"/>
      <c r="O49" s="289"/>
      <c r="P49" s="289"/>
    </row>
    <row r="50" spans="1:16" ht="12.75">
      <c r="A50" s="147">
        <v>11</v>
      </c>
      <c r="B50" s="315"/>
      <c r="C50" s="189" t="s">
        <v>179</v>
      </c>
      <c r="D50" s="147"/>
      <c r="E50" s="147"/>
      <c r="F50" s="289"/>
      <c r="G50" s="289"/>
      <c r="H50" s="289"/>
      <c r="I50" s="289"/>
      <c r="J50" s="289"/>
      <c r="K50" s="289"/>
      <c r="L50" s="289"/>
      <c r="M50" s="289"/>
      <c r="N50" s="289"/>
      <c r="O50" s="289"/>
      <c r="P50" s="289"/>
    </row>
    <row r="51" spans="1:16" ht="12.75">
      <c r="A51" s="147"/>
      <c r="B51" s="147"/>
      <c r="C51" s="189" t="s">
        <v>195</v>
      </c>
      <c r="D51" s="152" t="s">
        <v>360</v>
      </c>
      <c r="E51" s="152">
        <v>3</v>
      </c>
      <c r="F51" s="188"/>
      <c r="G51" s="188"/>
      <c r="H51" s="289"/>
      <c r="I51" s="289"/>
      <c r="J51" s="289"/>
      <c r="K51" s="289"/>
      <c r="L51" s="289"/>
      <c r="M51" s="289"/>
      <c r="N51" s="289"/>
      <c r="O51" s="289"/>
      <c r="P51" s="289"/>
    </row>
    <row r="52" spans="1:16" ht="12.75">
      <c r="A52" s="147">
        <v>12</v>
      </c>
      <c r="B52" s="315"/>
      <c r="C52" s="189" t="s">
        <v>179</v>
      </c>
      <c r="D52" s="147"/>
      <c r="E52" s="147"/>
      <c r="F52" s="289"/>
      <c r="G52" s="289"/>
      <c r="H52" s="289"/>
      <c r="I52" s="289"/>
      <c r="J52" s="289"/>
      <c r="K52" s="289"/>
      <c r="L52" s="289"/>
      <c r="M52" s="289"/>
      <c r="N52" s="289"/>
      <c r="O52" s="289"/>
      <c r="P52" s="289"/>
    </row>
    <row r="53" spans="1:16" ht="25.5">
      <c r="A53" s="147"/>
      <c r="B53" s="147"/>
      <c r="C53" s="250" t="s">
        <v>180</v>
      </c>
      <c r="D53" s="152" t="s">
        <v>360</v>
      </c>
      <c r="E53" s="152">
        <v>1.5</v>
      </c>
      <c r="F53" s="188"/>
      <c r="G53" s="188"/>
      <c r="H53" s="289"/>
      <c r="I53" s="289"/>
      <c r="J53" s="289"/>
      <c r="K53" s="289"/>
      <c r="L53" s="289"/>
      <c r="M53" s="289"/>
      <c r="N53" s="289"/>
      <c r="O53" s="289"/>
      <c r="P53" s="289"/>
    </row>
    <row r="54" spans="1:16" ht="12.75">
      <c r="A54" s="147">
        <v>13</v>
      </c>
      <c r="B54" s="147"/>
      <c r="C54" s="250" t="s">
        <v>191</v>
      </c>
      <c r="D54" s="152" t="s">
        <v>181</v>
      </c>
      <c r="E54" s="152">
        <v>1</v>
      </c>
      <c r="F54" s="188"/>
      <c r="G54" s="188"/>
      <c r="H54" s="289"/>
      <c r="I54" s="289"/>
      <c r="J54" s="289"/>
      <c r="K54" s="289"/>
      <c r="L54" s="289"/>
      <c r="M54" s="289"/>
      <c r="N54" s="289"/>
      <c r="O54" s="289"/>
      <c r="P54" s="289"/>
    </row>
    <row r="55" spans="1:16" ht="12.75">
      <c r="A55" s="147">
        <v>14</v>
      </c>
      <c r="B55" s="147"/>
      <c r="C55" s="189" t="s">
        <v>462</v>
      </c>
      <c r="D55" s="147" t="s">
        <v>182</v>
      </c>
      <c r="E55" s="152">
        <v>1</v>
      </c>
      <c r="F55" s="289"/>
      <c r="G55" s="289"/>
      <c r="H55" s="289"/>
      <c r="I55" s="289"/>
      <c r="J55" s="289"/>
      <c r="K55" s="289"/>
      <c r="L55" s="289"/>
      <c r="M55" s="289"/>
      <c r="N55" s="289"/>
      <c r="O55" s="289"/>
      <c r="P55" s="289"/>
    </row>
    <row r="56" spans="1:16" ht="12.75">
      <c r="A56" s="147">
        <v>15</v>
      </c>
      <c r="B56" s="147"/>
      <c r="C56" s="189" t="s">
        <v>416</v>
      </c>
      <c r="D56" s="147" t="s">
        <v>182</v>
      </c>
      <c r="E56" s="152">
        <v>1</v>
      </c>
      <c r="F56" s="289"/>
      <c r="G56" s="289"/>
      <c r="H56" s="289"/>
      <c r="I56" s="289"/>
      <c r="J56" s="289"/>
      <c r="K56" s="289"/>
      <c r="L56" s="289"/>
      <c r="M56" s="289"/>
      <c r="N56" s="289"/>
      <c r="O56" s="289"/>
      <c r="P56" s="289"/>
    </row>
    <row r="57" spans="1:16" ht="12.75">
      <c r="A57" s="147"/>
      <c r="B57" s="147"/>
      <c r="C57" s="189"/>
      <c r="D57" s="147"/>
      <c r="E57" s="147"/>
      <c r="F57" s="289"/>
      <c r="G57" s="289"/>
      <c r="H57" s="289"/>
      <c r="I57" s="289"/>
      <c r="J57" s="289"/>
      <c r="K57" s="289"/>
      <c r="L57" s="289"/>
      <c r="M57" s="289"/>
      <c r="N57" s="289"/>
      <c r="O57" s="289"/>
      <c r="P57" s="289"/>
    </row>
    <row r="58" spans="1:16" ht="12.75">
      <c r="A58" s="147"/>
      <c r="B58" s="147"/>
      <c r="C58" s="239" t="s">
        <v>192</v>
      </c>
      <c r="D58" s="147"/>
      <c r="E58" s="147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</row>
    <row r="59" spans="1:16" ht="38.25">
      <c r="A59" s="147">
        <v>1</v>
      </c>
      <c r="B59" s="147"/>
      <c r="C59" s="250" t="s">
        <v>193</v>
      </c>
      <c r="D59" s="147" t="s">
        <v>359</v>
      </c>
      <c r="E59" s="147">
        <v>1</v>
      </c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</row>
    <row r="60" spans="1:16" ht="12.75">
      <c r="A60" s="147">
        <v>2</v>
      </c>
      <c r="B60" s="147"/>
      <c r="C60" s="189" t="s">
        <v>63</v>
      </c>
      <c r="D60" s="147" t="s">
        <v>360</v>
      </c>
      <c r="E60" s="147">
        <v>4.5</v>
      </c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</row>
    <row r="61" spans="1:16" ht="12.75">
      <c r="A61" s="147"/>
      <c r="B61" s="147"/>
      <c r="C61" s="189" t="s">
        <v>194</v>
      </c>
      <c r="D61" s="147"/>
      <c r="E61" s="147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</row>
    <row r="62" spans="1:16" ht="12.75">
      <c r="A62" s="147">
        <v>3</v>
      </c>
      <c r="B62" s="147"/>
      <c r="C62" s="189" t="s">
        <v>21</v>
      </c>
      <c r="D62" s="147" t="s">
        <v>360</v>
      </c>
      <c r="E62" s="147">
        <v>4</v>
      </c>
      <c r="F62" s="289"/>
      <c r="G62" s="289"/>
      <c r="H62" s="289"/>
      <c r="I62" s="289"/>
      <c r="J62" s="289"/>
      <c r="K62" s="289"/>
      <c r="L62" s="289"/>
      <c r="M62" s="289"/>
      <c r="N62" s="289"/>
      <c r="O62" s="289"/>
      <c r="P62" s="289"/>
    </row>
    <row r="63" spans="1:16" ht="12.75">
      <c r="A63" s="147"/>
      <c r="B63" s="147"/>
      <c r="C63" s="189" t="s">
        <v>194</v>
      </c>
      <c r="D63" s="147"/>
      <c r="E63" s="147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</row>
    <row r="64" spans="1:16" ht="25.5">
      <c r="A64" s="96">
        <v>4</v>
      </c>
      <c r="B64" s="96"/>
      <c r="C64" s="314" t="s">
        <v>176</v>
      </c>
      <c r="D64" s="287" t="s">
        <v>7</v>
      </c>
      <c r="E64" s="96">
        <v>1</v>
      </c>
      <c r="F64" s="305"/>
      <c r="G64" s="305"/>
      <c r="H64" s="289"/>
      <c r="I64" s="305"/>
      <c r="J64" s="289"/>
      <c r="K64" s="289"/>
      <c r="L64" s="289"/>
      <c r="M64" s="289"/>
      <c r="N64" s="289"/>
      <c r="O64" s="289"/>
      <c r="P64" s="289"/>
    </row>
    <row r="65" spans="1:16" ht="25.5">
      <c r="A65" s="96">
        <v>5</v>
      </c>
      <c r="B65" s="96"/>
      <c r="C65" s="314" t="s">
        <v>178</v>
      </c>
      <c r="D65" s="287" t="s">
        <v>7</v>
      </c>
      <c r="E65" s="96">
        <v>1</v>
      </c>
      <c r="F65" s="305"/>
      <c r="G65" s="305"/>
      <c r="H65" s="289"/>
      <c r="I65" s="305"/>
      <c r="J65" s="289"/>
      <c r="K65" s="289"/>
      <c r="L65" s="289"/>
      <c r="M65" s="289"/>
      <c r="N65" s="289"/>
      <c r="O65" s="289"/>
      <c r="P65" s="289"/>
    </row>
    <row r="66" spans="1:16" ht="12.75">
      <c r="A66" s="147">
        <v>6</v>
      </c>
      <c r="B66" s="315"/>
      <c r="C66" s="189" t="s">
        <v>179</v>
      </c>
      <c r="D66" s="147"/>
      <c r="E66" s="147"/>
      <c r="F66" s="289"/>
      <c r="G66" s="289"/>
      <c r="H66" s="289"/>
      <c r="I66" s="289"/>
      <c r="J66" s="289"/>
      <c r="K66" s="289"/>
      <c r="L66" s="289"/>
      <c r="M66" s="289"/>
      <c r="N66" s="289"/>
      <c r="O66" s="289"/>
      <c r="P66" s="289"/>
    </row>
    <row r="67" spans="1:16" ht="12.75">
      <c r="A67" s="147"/>
      <c r="B67" s="147"/>
      <c r="C67" s="189" t="s">
        <v>195</v>
      </c>
      <c r="D67" s="152" t="s">
        <v>360</v>
      </c>
      <c r="E67" s="152">
        <v>3</v>
      </c>
      <c r="F67" s="188"/>
      <c r="G67" s="188"/>
      <c r="H67" s="289"/>
      <c r="I67" s="289"/>
      <c r="J67" s="289"/>
      <c r="K67" s="289"/>
      <c r="L67" s="289"/>
      <c r="M67" s="289"/>
      <c r="N67" s="289"/>
      <c r="O67" s="289"/>
      <c r="P67" s="289"/>
    </row>
    <row r="68" spans="1:16" ht="12.75">
      <c r="A68" s="147">
        <v>7</v>
      </c>
      <c r="B68" s="315"/>
      <c r="C68" s="189" t="s">
        <v>179</v>
      </c>
      <c r="D68" s="147"/>
      <c r="E68" s="147"/>
      <c r="F68" s="289"/>
      <c r="G68" s="289"/>
      <c r="H68" s="289"/>
      <c r="I68" s="289"/>
      <c r="J68" s="289"/>
      <c r="K68" s="289"/>
      <c r="L68" s="289"/>
      <c r="M68" s="289"/>
      <c r="N68" s="289"/>
      <c r="O68" s="289"/>
      <c r="P68" s="289"/>
    </row>
    <row r="69" spans="1:16" ht="25.5">
      <c r="A69" s="147"/>
      <c r="B69" s="147"/>
      <c r="C69" s="250" t="s">
        <v>180</v>
      </c>
      <c r="D69" s="152" t="s">
        <v>360</v>
      </c>
      <c r="E69" s="152">
        <v>1.5</v>
      </c>
      <c r="F69" s="188"/>
      <c r="G69" s="188"/>
      <c r="H69" s="289"/>
      <c r="I69" s="289"/>
      <c r="J69" s="289"/>
      <c r="K69" s="289"/>
      <c r="L69" s="289"/>
      <c r="M69" s="289"/>
      <c r="N69" s="289"/>
      <c r="O69" s="289"/>
      <c r="P69" s="289"/>
    </row>
    <row r="70" spans="1:16" ht="12.75">
      <c r="A70" s="147">
        <v>8</v>
      </c>
      <c r="B70" s="147"/>
      <c r="C70" s="250" t="s">
        <v>191</v>
      </c>
      <c r="D70" s="152" t="s">
        <v>181</v>
      </c>
      <c r="E70" s="152">
        <v>1</v>
      </c>
      <c r="F70" s="188"/>
      <c r="G70" s="188"/>
      <c r="H70" s="289"/>
      <c r="I70" s="289"/>
      <c r="J70" s="289"/>
      <c r="K70" s="289"/>
      <c r="L70" s="289"/>
      <c r="M70" s="289"/>
      <c r="N70" s="289"/>
      <c r="O70" s="289"/>
      <c r="P70" s="289"/>
    </row>
    <row r="71" spans="1:16" ht="12.75">
      <c r="A71" s="147">
        <v>9</v>
      </c>
      <c r="B71" s="147"/>
      <c r="C71" s="189" t="s">
        <v>462</v>
      </c>
      <c r="D71" s="147" t="s">
        <v>182</v>
      </c>
      <c r="E71" s="152">
        <v>1</v>
      </c>
      <c r="F71" s="289"/>
      <c r="G71" s="289"/>
      <c r="H71" s="289"/>
      <c r="I71" s="289"/>
      <c r="J71" s="289"/>
      <c r="K71" s="289"/>
      <c r="L71" s="289"/>
      <c r="M71" s="289"/>
      <c r="N71" s="289"/>
      <c r="O71" s="289"/>
      <c r="P71" s="289"/>
    </row>
    <row r="72" spans="1:16" ht="12.75">
      <c r="A72" s="147">
        <v>10</v>
      </c>
      <c r="B72" s="147"/>
      <c r="C72" s="189" t="s">
        <v>416</v>
      </c>
      <c r="D72" s="147" t="s">
        <v>182</v>
      </c>
      <c r="E72" s="152">
        <v>1</v>
      </c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289"/>
    </row>
    <row r="73" spans="1:16" ht="12.75">
      <c r="A73" s="147"/>
      <c r="B73" s="147"/>
      <c r="C73" s="189"/>
      <c r="D73" s="147"/>
      <c r="E73" s="152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</row>
    <row r="74" spans="1:16" ht="12.75">
      <c r="A74" s="147"/>
      <c r="B74" s="147"/>
      <c r="C74" s="239" t="s">
        <v>196</v>
      </c>
      <c r="D74" s="147"/>
      <c r="E74" s="152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</row>
    <row r="75" spans="1:16" ht="12.75">
      <c r="A75" s="147">
        <v>1</v>
      </c>
      <c r="B75" s="147"/>
      <c r="C75" s="189" t="s">
        <v>19</v>
      </c>
      <c r="D75" s="147" t="s">
        <v>360</v>
      </c>
      <c r="E75" s="147">
        <v>5</v>
      </c>
      <c r="F75" s="289"/>
      <c r="G75" s="289"/>
      <c r="H75" s="289"/>
      <c r="I75" s="289"/>
      <c r="J75" s="289"/>
      <c r="K75" s="289"/>
      <c r="L75" s="289"/>
      <c r="M75" s="289"/>
      <c r="N75" s="289"/>
      <c r="O75" s="289"/>
      <c r="P75" s="289"/>
    </row>
    <row r="76" spans="1:16" ht="12.75">
      <c r="A76" s="147"/>
      <c r="B76" s="147"/>
      <c r="C76" s="189" t="s">
        <v>20</v>
      </c>
      <c r="D76" s="147"/>
      <c r="E76" s="147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</row>
    <row r="77" spans="1:16" ht="12.75">
      <c r="A77" s="147"/>
      <c r="B77" s="147"/>
      <c r="C77" s="297" t="s">
        <v>23</v>
      </c>
      <c r="D77" s="147" t="s">
        <v>453</v>
      </c>
      <c r="E77" s="147">
        <v>1</v>
      </c>
      <c r="F77" s="289"/>
      <c r="G77" s="289"/>
      <c r="H77" s="289"/>
      <c r="I77" s="289"/>
      <c r="J77" s="289"/>
      <c r="K77" s="289"/>
      <c r="L77" s="289"/>
      <c r="M77" s="289"/>
      <c r="N77" s="289"/>
      <c r="O77" s="289"/>
      <c r="P77" s="289"/>
    </row>
    <row r="78" spans="1:16" ht="12.75">
      <c r="A78" s="147">
        <v>2</v>
      </c>
      <c r="B78" s="147"/>
      <c r="C78" s="297" t="s">
        <v>24</v>
      </c>
      <c r="D78" s="147" t="s">
        <v>453</v>
      </c>
      <c r="E78" s="147">
        <v>1</v>
      </c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</row>
    <row r="79" spans="1:16" ht="25.5">
      <c r="A79" s="96">
        <v>3</v>
      </c>
      <c r="B79" s="96"/>
      <c r="C79" s="314" t="s">
        <v>176</v>
      </c>
      <c r="D79" s="287" t="s">
        <v>7</v>
      </c>
      <c r="E79" s="96">
        <v>1</v>
      </c>
      <c r="F79" s="305"/>
      <c r="G79" s="305"/>
      <c r="H79" s="289"/>
      <c r="I79" s="305"/>
      <c r="J79" s="289"/>
      <c r="K79" s="289"/>
      <c r="L79" s="289"/>
      <c r="M79" s="289"/>
      <c r="N79" s="289"/>
      <c r="O79" s="289"/>
      <c r="P79" s="289"/>
    </row>
    <row r="80" spans="1:16" ht="25.5">
      <c r="A80" s="96">
        <v>4</v>
      </c>
      <c r="B80" s="96"/>
      <c r="C80" s="314" t="s">
        <v>178</v>
      </c>
      <c r="D80" s="287" t="s">
        <v>7</v>
      </c>
      <c r="E80" s="96">
        <v>1</v>
      </c>
      <c r="F80" s="305"/>
      <c r="G80" s="305"/>
      <c r="H80" s="289"/>
      <c r="I80" s="305"/>
      <c r="J80" s="289"/>
      <c r="K80" s="289"/>
      <c r="L80" s="289"/>
      <c r="M80" s="289"/>
      <c r="N80" s="289"/>
      <c r="O80" s="289"/>
      <c r="P80" s="289"/>
    </row>
    <row r="81" spans="1:16" ht="12.75">
      <c r="A81" s="147">
        <v>5</v>
      </c>
      <c r="B81" s="315"/>
      <c r="C81" s="189" t="s">
        <v>179</v>
      </c>
      <c r="D81" s="147"/>
      <c r="E81" s="147"/>
      <c r="F81" s="289"/>
      <c r="G81" s="289"/>
      <c r="H81" s="289"/>
      <c r="I81" s="289"/>
      <c r="J81" s="289"/>
      <c r="K81" s="289"/>
      <c r="L81" s="289"/>
      <c r="M81" s="289"/>
      <c r="N81" s="289"/>
      <c r="O81" s="289"/>
      <c r="P81" s="289"/>
    </row>
    <row r="82" spans="1:16" ht="12.75">
      <c r="A82" s="147"/>
      <c r="B82" s="147"/>
      <c r="C82" s="189" t="s">
        <v>195</v>
      </c>
      <c r="D82" s="152" t="s">
        <v>360</v>
      </c>
      <c r="E82" s="152">
        <v>3</v>
      </c>
      <c r="F82" s="188"/>
      <c r="G82" s="188"/>
      <c r="H82" s="289"/>
      <c r="I82" s="289"/>
      <c r="J82" s="289"/>
      <c r="K82" s="289"/>
      <c r="L82" s="289"/>
      <c r="M82" s="289"/>
      <c r="N82" s="289"/>
      <c r="O82" s="289"/>
      <c r="P82" s="289"/>
    </row>
    <row r="83" spans="1:16" ht="12.75">
      <c r="A83" s="147">
        <v>6</v>
      </c>
      <c r="B83" s="315"/>
      <c r="C83" s="189" t="s">
        <v>179</v>
      </c>
      <c r="D83" s="147"/>
      <c r="E83" s="147"/>
      <c r="F83" s="289"/>
      <c r="G83" s="289"/>
      <c r="H83" s="289"/>
      <c r="I83" s="289"/>
      <c r="J83" s="289"/>
      <c r="K83" s="289"/>
      <c r="L83" s="289"/>
      <c r="M83" s="289"/>
      <c r="N83" s="289"/>
      <c r="O83" s="289"/>
      <c r="P83" s="289"/>
    </row>
    <row r="84" spans="1:16" ht="25.5">
      <c r="A84" s="147"/>
      <c r="B84" s="147"/>
      <c r="C84" s="250" t="s">
        <v>180</v>
      </c>
      <c r="D84" s="152" t="s">
        <v>360</v>
      </c>
      <c r="E84" s="152">
        <v>1.5</v>
      </c>
      <c r="F84" s="188"/>
      <c r="G84" s="188"/>
      <c r="H84" s="289"/>
      <c r="I84" s="289"/>
      <c r="J84" s="289"/>
      <c r="K84" s="289"/>
      <c r="L84" s="289"/>
      <c r="M84" s="289"/>
      <c r="N84" s="289"/>
      <c r="O84" s="289"/>
      <c r="P84" s="289"/>
    </row>
    <row r="85" spans="1:16" ht="12.75">
      <c r="A85" s="147">
        <v>7</v>
      </c>
      <c r="B85" s="147"/>
      <c r="C85" s="250" t="s">
        <v>191</v>
      </c>
      <c r="D85" s="152" t="s">
        <v>181</v>
      </c>
      <c r="E85" s="152">
        <v>1</v>
      </c>
      <c r="F85" s="188"/>
      <c r="G85" s="188"/>
      <c r="H85" s="289"/>
      <c r="I85" s="289"/>
      <c r="J85" s="289"/>
      <c r="K85" s="289"/>
      <c r="L85" s="289"/>
      <c r="M85" s="289"/>
      <c r="N85" s="289"/>
      <c r="O85" s="289"/>
      <c r="P85" s="289"/>
    </row>
    <row r="86" spans="1:16" ht="12.75">
      <c r="A86" s="147">
        <v>8</v>
      </c>
      <c r="B86" s="147"/>
      <c r="C86" s="189" t="s">
        <v>462</v>
      </c>
      <c r="D86" s="147" t="s">
        <v>182</v>
      </c>
      <c r="E86" s="152">
        <v>1</v>
      </c>
      <c r="F86" s="289"/>
      <c r="G86" s="289"/>
      <c r="H86" s="289"/>
      <c r="I86" s="289"/>
      <c r="J86" s="289"/>
      <c r="K86" s="289"/>
      <c r="L86" s="289"/>
      <c r="M86" s="289"/>
      <c r="N86" s="289"/>
      <c r="O86" s="289"/>
      <c r="P86" s="289"/>
    </row>
    <row r="87" spans="1:16" ht="12.75">
      <c r="A87" s="147">
        <v>9</v>
      </c>
      <c r="B87" s="147"/>
      <c r="C87" s="189" t="s">
        <v>416</v>
      </c>
      <c r="D87" s="147" t="s">
        <v>182</v>
      </c>
      <c r="E87" s="152">
        <v>1</v>
      </c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</row>
    <row r="88" spans="1:16" ht="12.75">
      <c r="A88" s="147"/>
      <c r="B88" s="147"/>
      <c r="C88" s="189"/>
      <c r="D88" s="147"/>
      <c r="E88" s="152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</row>
    <row r="89" spans="1:16" ht="12.75">
      <c r="A89" s="147"/>
      <c r="B89" s="147"/>
      <c r="C89" s="239" t="s">
        <v>197</v>
      </c>
      <c r="D89" s="147"/>
      <c r="E89" s="152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</row>
    <row r="90" spans="1:16" ht="38.25">
      <c r="A90" s="147">
        <v>1</v>
      </c>
      <c r="B90" s="147"/>
      <c r="C90" s="250" t="s">
        <v>198</v>
      </c>
      <c r="D90" s="147" t="s">
        <v>359</v>
      </c>
      <c r="E90" s="152">
        <v>5</v>
      </c>
      <c r="F90" s="289"/>
      <c r="G90" s="289"/>
      <c r="H90" s="289"/>
      <c r="I90" s="289"/>
      <c r="J90" s="289"/>
      <c r="K90" s="289"/>
      <c r="L90" s="289"/>
      <c r="M90" s="289"/>
      <c r="N90" s="289"/>
      <c r="O90" s="289"/>
      <c r="P90" s="289"/>
    </row>
    <row r="91" spans="1:16" ht="12.75">
      <c r="A91" s="147">
        <v>2</v>
      </c>
      <c r="B91" s="147"/>
      <c r="C91" s="189" t="s">
        <v>199</v>
      </c>
      <c r="D91" s="152" t="s">
        <v>7</v>
      </c>
      <c r="E91" s="152">
        <v>10</v>
      </c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</row>
    <row r="92" spans="1:16" ht="12.75">
      <c r="A92" s="147"/>
      <c r="B92" s="147"/>
      <c r="C92" s="189"/>
      <c r="D92" s="147"/>
      <c r="E92" s="152"/>
      <c r="F92" s="289"/>
      <c r="G92" s="289"/>
      <c r="H92" s="289"/>
      <c r="I92" s="289"/>
      <c r="J92" s="289"/>
      <c r="K92" s="289"/>
      <c r="L92" s="289"/>
      <c r="M92" s="289"/>
      <c r="N92" s="289"/>
      <c r="O92" s="289"/>
      <c r="P92" s="289"/>
    </row>
    <row r="93" spans="1:16" ht="12.75">
      <c r="A93" s="147"/>
      <c r="B93" s="147"/>
      <c r="C93" s="189"/>
      <c r="D93" s="147"/>
      <c r="E93" s="152"/>
      <c r="F93" s="289"/>
      <c r="G93" s="289"/>
      <c r="H93" s="289"/>
      <c r="I93" s="289"/>
      <c r="J93" s="289"/>
      <c r="K93" s="289"/>
      <c r="L93" s="289"/>
      <c r="M93" s="289"/>
      <c r="N93" s="289"/>
      <c r="O93" s="289"/>
      <c r="P93" s="289"/>
    </row>
    <row r="94" spans="1:16" ht="12.75">
      <c r="A94" s="147"/>
      <c r="B94" s="147"/>
      <c r="C94" s="239" t="s">
        <v>200</v>
      </c>
      <c r="D94" s="147"/>
      <c r="E94" s="152"/>
      <c r="F94" s="289"/>
      <c r="G94" s="289"/>
      <c r="H94" s="289"/>
      <c r="I94" s="289"/>
      <c r="J94" s="289"/>
      <c r="K94" s="289"/>
      <c r="L94" s="289"/>
      <c r="M94" s="289"/>
      <c r="N94" s="289"/>
      <c r="O94" s="289"/>
      <c r="P94" s="289"/>
    </row>
    <row r="95" spans="1:16" ht="12.75">
      <c r="A95" s="147"/>
      <c r="B95" s="147"/>
      <c r="C95" s="297" t="s">
        <v>23</v>
      </c>
      <c r="D95" s="147" t="s">
        <v>453</v>
      </c>
      <c r="E95" s="147">
        <v>12</v>
      </c>
      <c r="F95" s="289"/>
      <c r="G95" s="289"/>
      <c r="H95" s="289"/>
      <c r="I95" s="289"/>
      <c r="J95" s="289"/>
      <c r="K95" s="289"/>
      <c r="L95" s="289"/>
      <c r="M95" s="289"/>
      <c r="N95" s="289"/>
      <c r="O95" s="289"/>
      <c r="P95" s="289"/>
    </row>
    <row r="96" spans="1:16" ht="12.75">
      <c r="A96" s="147">
        <v>1</v>
      </c>
      <c r="B96" s="147"/>
      <c r="C96" s="189" t="s">
        <v>201</v>
      </c>
      <c r="D96" s="147" t="s">
        <v>359</v>
      </c>
      <c r="E96" s="152">
        <v>4</v>
      </c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</row>
    <row r="97" spans="1:16" ht="12.75">
      <c r="A97" s="147">
        <v>2</v>
      </c>
      <c r="B97" s="147"/>
      <c r="C97" s="189" t="s">
        <v>202</v>
      </c>
      <c r="D97" s="147" t="s">
        <v>359</v>
      </c>
      <c r="E97" s="152">
        <v>1</v>
      </c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</row>
    <row r="98" spans="1:16" ht="12.75">
      <c r="A98" s="147">
        <v>3</v>
      </c>
      <c r="B98" s="147"/>
      <c r="C98" s="189" t="s">
        <v>203</v>
      </c>
      <c r="D98" s="147" t="s">
        <v>359</v>
      </c>
      <c r="E98" s="152">
        <v>1</v>
      </c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</row>
    <row r="99" spans="1:16" ht="12.75">
      <c r="A99" s="147">
        <v>4</v>
      </c>
      <c r="B99" s="147"/>
      <c r="C99" s="189" t="s">
        <v>204</v>
      </c>
      <c r="D99" s="147" t="s">
        <v>359</v>
      </c>
      <c r="E99" s="152">
        <v>1</v>
      </c>
      <c r="F99" s="289"/>
      <c r="G99" s="289"/>
      <c r="H99" s="289"/>
      <c r="I99" s="289"/>
      <c r="J99" s="289"/>
      <c r="K99" s="289"/>
      <c r="L99" s="289"/>
      <c r="M99" s="289"/>
      <c r="N99" s="289"/>
      <c r="O99" s="289"/>
      <c r="P99" s="289"/>
    </row>
    <row r="100" spans="1:16" ht="12.75">
      <c r="A100" s="147">
        <v>5</v>
      </c>
      <c r="B100" s="147"/>
      <c r="C100" s="189" t="s">
        <v>205</v>
      </c>
      <c r="D100" s="147" t="s">
        <v>359</v>
      </c>
      <c r="E100" s="152">
        <v>5</v>
      </c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</row>
    <row r="101" spans="1:16" ht="12.75">
      <c r="A101" s="147">
        <v>6</v>
      </c>
      <c r="B101" s="147"/>
      <c r="C101" s="189" t="s">
        <v>206</v>
      </c>
      <c r="D101" s="147" t="s">
        <v>404</v>
      </c>
      <c r="E101" s="152">
        <v>1</v>
      </c>
      <c r="F101" s="289"/>
      <c r="G101" s="289"/>
      <c r="H101" s="289"/>
      <c r="I101" s="289"/>
      <c r="J101" s="289"/>
      <c r="K101" s="289"/>
      <c r="L101" s="289"/>
      <c r="M101" s="289"/>
      <c r="N101" s="289"/>
      <c r="O101" s="289"/>
      <c r="P101" s="289"/>
    </row>
    <row r="102" spans="1:16" ht="25.5">
      <c r="A102" s="96">
        <v>7</v>
      </c>
      <c r="B102" s="96"/>
      <c r="C102" s="314" t="s">
        <v>178</v>
      </c>
      <c r="D102" s="287" t="s">
        <v>7</v>
      </c>
      <c r="E102" s="96">
        <v>16</v>
      </c>
      <c r="F102" s="305"/>
      <c r="G102" s="305"/>
      <c r="H102" s="289"/>
      <c r="I102" s="305"/>
      <c r="J102" s="289"/>
      <c r="K102" s="289"/>
      <c r="L102" s="289"/>
      <c r="M102" s="289"/>
      <c r="N102" s="289"/>
      <c r="O102" s="289"/>
      <c r="P102" s="289"/>
    </row>
    <row r="103" spans="1:16" ht="12.75">
      <c r="A103" s="147">
        <v>8</v>
      </c>
      <c r="B103" s="147"/>
      <c r="C103" s="189" t="s">
        <v>63</v>
      </c>
      <c r="D103" s="147" t="s">
        <v>360</v>
      </c>
      <c r="E103" s="147">
        <v>72</v>
      </c>
      <c r="F103" s="289"/>
      <c r="G103" s="289"/>
      <c r="H103" s="289"/>
      <c r="I103" s="289"/>
      <c r="J103" s="289"/>
      <c r="K103" s="289"/>
      <c r="L103" s="289"/>
      <c r="M103" s="289"/>
      <c r="N103" s="289"/>
      <c r="O103" s="289"/>
      <c r="P103" s="289"/>
    </row>
    <row r="104" spans="1:16" ht="12.75">
      <c r="A104" s="147"/>
      <c r="B104" s="147"/>
      <c r="C104" s="189" t="s">
        <v>194</v>
      </c>
      <c r="D104" s="147"/>
      <c r="E104" s="147"/>
      <c r="F104" s="289"/>
      <c r="G104" s="289"/>
      <c r="H104" s="289"/>
      <c r="I104" s="289"/>
      <c r="J104" s="289"/>
      <c r="K104" s="289"/>
      <c r="L104" s="289"/>
      <c r="M104" s="289"/>
      <c r="N104" s="289"/>
      <c r="O104" s="289"/>
      <c r="P104" s="289"/>
    </row>
    <row r="105" spans="1:16" ht="12.75">
      <c r="A105" s="147">
        <v>9</v>
      </c>
      <c r="B105" s="315"/>
      <c r="C105" s="189" t="s">
        <v>179</v>
      </c>
      <c r="D105" s="147"/>
      <c r="E105" s="147"/>
      <c r="F105" s="289"/>
      <c r="G105" s="289"/>
      <c r="H105" s="289"/>
      <c r="I105" s="289"/>
      <c r="J105" s="289"/>
      <c r="K105" s="289"/>
      <c r="L105" s="289"/>
      <c r="M105" s="289"/>
      <c r="N105" s="289"/>
      <c r="O105" s="289"/>
      <c r="P105" s="289"/>
    </row>
    <row r="106" spans="1:16" ht="12.75">
      <c r="A106" s="147"/>
      <c r="B106" s="147"/>
      <c r="C106" s="189" t="s">
        <v>195</v>
      </c>
      <c r="D106" s="152" t="s">
        <v>360</v>
      </c>
      <c r="E106" s="152">
        <v>48</v>
      </c>
      <c r="F106" s="188"/>
      <c r="G106" s="188"/>
      <c r="H106" s="289"/>
      <c r="I106" s="289"/>
      <c r="J106" s="289"/>
      <c r="K106" s="289"/>
      <c r="L106" s="289"/>
      <c r="M106" s="289"/>
      <c r="N106" s="289"/>
      <c r="O106" s="289"/>
      <c r="P106" s="289"/>
    </row>
    <row r="107" spans="1:16" ht="12.75">
      <c r="A107" s="147">
        <v>10</v>
      </c>
      <c r="B107" s="315"/>
      <c r="C107" s="189" t="s">
        <v>179</v>
      </c>
      <c r="D107" s="147"/>
      <c r="E107" s="147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</row>
    <row r="108" spans="1:16" ht="25.5">
      <c r="A108" s="147"/>
      <c r="B108" s="147"/>
      <c r="C108" s="250" t="s">
        <v>180</v>
      </c>
      <c r="D108" s="152" t="s">
        <v>360</v>
      </c>
      <c r="E108" s="152">
        <v>24</v>
      </c>
      <c r="F108" s="188"/>
      <c r="G108" s="188"/>
      <c r="H108" s="289"/>
      <c r="I108" s="289"/>
      <c r="J108" s="289"/>
      <c r="K108" s="289"/>
      <c r="L108" s="289"/>
      <c r="M108" s="289"/>
      <c r="N108" s="289"/>
      <c r="O108" s="289"/>
      <c r="P108" s="289"/>
    </row>
    <row r="109" spans="1:16" ht="12.75">
      <c r="A109" s="147">
        <v>11</v>
      </c>
      <c r="B109" s="147"/>
      <c r="C109" s="250" t="s">
        <v>191</v>
      </c>
      <c r="D109" s="152" t="s">
        <v>181</v>
      </c>
      <c r="E109" s="152">
        <v>16</v>
      </c>
      <c r="F109" s="188"/>
      <c r="G109" s="188"/>
      <c r="H109" s="289"/>
      <c r="I109" s="289"/>
      <c r="J109" s="289"/>
      <c r="K109" s="289"/>
      <c r="L109" s="289"/>
      <c r="M109" s="289"/>
      <c r="N109" s="289"/>
      <c r="O109" s="289"/>
      <c r="P109" s="289"/>
    </row>
    <row r="110" spans="1:16" ht="12.75">
      <c r="A110" s="147">
        <v>12</v>
      </c>
      <c r="B110" s="147"/>
      <c r="C110" s="189" t="s">
        <v>462</v>
      </c>
      <c r="D110" s="147" t="s">
        <v>182</v>
      </c>
      <c r="E110" s="152">
        <v>1</v>
      </c>
      <c r="F110" s="289"/>
      <c r="G110" s="289"/>
      <c r="H110" s="289"/>
      <c r="I110" s="289"/>
      <c r="J110" s="289"/>
      <c r="K110" s="289"/>
      <c r="L110" s="289"/>
      <c r="M110" s="289"/>
      <c r="N110" s="289"/>
      <c r="O110" s="289"/>
      <c r="P110" s="289"/>
    </row>
    <row r="111" spans="1:16" ht="12.75">
      <c r="A111" s="147">
        <v>13</v>
      </c>
      <c r="B111" s="147"/>
      <c r="C111" s="189" t="s">
        <v>416</v>
      </c>
      <c r="D111" s="147" t="s">
        <v>182</v>
      </c>
      <c r="E111" s="152">
        <v>1</v>
      </c>
      <c r="F111" s="289"/>
      <c r="G111" s="289"/>
      <c r="H111" s="289"/>
      <c r="I111" s="289"/>
      <c r="J111" s="289"/>
      <c r="K111" s="289"/>
      <c r="L111" s="289"/>
      <c r="M111" s="289"/>
      <c r="N111" s="289"/>
      <c r="O111" s="289"/>
      <c r="P111" s="289"/>
    </row>
    <row r="112" spans="1:16" ht="12.75">
      <c r="A112" s="147"/>
      <c r="B112" s="147"/>
      <c r="C112" s="316"/>
      <c r="D112" s="147"/>
      <c r="E112" s="147"/>
      <c r="F112" s="289"/>
      <c r="G112" s="289"/>
      <c r="H112" s="289"/>
      <c r="I112" s="289"/>
      <c r="J112" s="289"/>
      <c r="K112" s="289"/>
      <c r="L112" s="289"/>
      <c r="M112" s="289"/>
      <c r="N112" s="289"/>
      <c r="O112" s="289"/>
      <c r="P112" s="289"/>
    </row>
    <row r="113" spans="1:16" ht="12.75">
      <c r="A113" s="96"/>
      <c r="B113" s="96"/>
      <c r="C113" s="304" t="s">
        <v>369</v>
      </c>
      <c r="D113" s="96"/>
      <c r="E113" s="96"/>
      <c r="F113" s="305"/>
      <c r="G113" s="305"/>
      <c r="H113" s="305"/>
      <c r="I113" s="305"/>
      <c r="J113" s="305"/>
      <c r="K113" s="305"/>
      <c r="L113" s="305"/>
      <c r="M113" s="305"/>
      <c r="N113" s="305"/>
      <c r="O113" s="305"/>
      <c r="P113" s="305"/>
    </row>
    <row r="114" spans="1:16" ht="12.75">
      <c r="A114" s="96"/>
      <c r="B114" s="96"/>
      <c r="C114" s="311" t="s">
        <v>602</v>
      </c>
      <c r="D114" s="96"/>
      <c r="E114" s="96"/>
      <c r="F114" s="305"/>
      <c r="G114" s="305"/>
      <c r="H114" s="305"/>
      <c r="I114" s="305"/>
      <c r="J114" s="305"/>
      <c r="K114" s="305"/>
      <c r="L114" s="305"/>
      <c r="M114" s="305"/>
      <c r="N114" s="305"/>
      <c r="O114" s="305"/>
      <c r="P114" s="305"/>
    </row>
    <row r="115" spans="1:16" ht="12.75">
      <c r="A115" s="96"/>
      <c r="B115" s="96"/>
      <c r="C115" s="402" t="s">
        <v>601</v>
      </c>
      <c r="D115" s="96"/>
      <c r="E115" s="96"/>
      <c r="F115" s="305"/>
      <c r="G115" s="305"/>
      <c r="H115" s="305"/>
      <c r="I115" s="305"/>
      <c r="J115" s="305"/>
      <c r="K115" s="305"/>
      <c r="L115" s="305"/>
      <c r="M115" s="305"/>
      <c r="N115" s="305"/>
      <c r="O115" s="305"/>
      <c r="P115" s="307"/>
    </row>
    <row r="116" spans="1:16" ht="14.25">
      <c r="A116" s="76"/>
      <c r="B116" s="76"/>
      <c r="C116" s="77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78"/>
    </row>
    <row r="117" spans="1:16" ht="12.75">
      <c r="A117" s="52"/>
      <c r="B117" s="52"/>
      <c r="C117" s="82"/>
      <c r="D117" s="52"/>
      <c r="E117" s="461"/>
      <c r="F117" s="461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1:16" ht="12.75">
      <c r="A118" s="52"/>
      <c r="B118" s="52"/>
      <c r="C118" s="8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  <row r="119" spans="1:16" ht="12.75">
      <c r="A119" s="59"/>
      <c r="B119" s="59"/>
      <c r="C119" s="101"/>
      <c r="D119" s="5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</row>
    <row r="120" spans="1:16" ht="12.75">
      <c r="A120" s="79"/>
      <c r="B120" s="5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</row>
  </sheetData>
  <sheetProtection/>
  <mergeCells count="23">
    <mergeCell ref="E117:F117"/>
    <mergeCell ref="E9:E17"/>
    <mergeCell ref="G10:G17"/>
    <mergeCell ref="J10:J17"/>
    <mergeCell ref="H10:H17"/>
    <mergeCell ref="D9:D17"/>
    <mergeCell ref="A1:L1"/>
    <mergeCell ref="D6:P6"/>
    <mergeCell ref="D7:L7"/>
    <mergeCell ref="D5:P5"/>
    <mergeCell ref="F9:K9"/>
    <mergeCell ref="K10:K17"/>
    <mergeCell ref="F10:F17"/>
    <mergeCell ref="L10:L17"/>
    <mergeCell ref="I10:I17"/>
    <mergeCell ref="L9:P9"/>
    <mergeCell ref="C9:C17"/>
    <mergeCell ref="B9:B17"/>
    <mergeCell ref="A9:A17"/>
    <mergeCell ref="P10:P17"/>
    <mergeCell ref="N10:N17"/>
    <mergeCell ref="M10:M17"/>
    <mergeCell ref="O10:O1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9"/>
  <sheetViews>
    <sheetView showZeros="0" zoomScalePageLayoutView="0" workbookViewId="0" topLeftCell="A1">
      <selection activeCell="D30" sqref="D30"/>
    </sheetView>
  </sheetViews>
  <sheetFormatPr defaultColWidth="9.140625" defaultRowHeight="12.75"/>
  <cols>
    <col min="1" max="1" width="5.421875" style="50" customWidth="1"/>
    <col min="2" max="2" width="7.140625" style="50" customWidth="1"/>
    <col min="3" max="3" width="41.00390625" style="50" customWidth="1"/>
    <col min="4" max="4" width="7.00390625" style="50" customWidth="1"/>
    <col min="5" max="5" width="5.8515625" style="50" customWidth="1"/>
    <col min="6" max="6" width="6.421875" style="50" customWidth="1"/>
    <col min="7" max="7" width="6.8515625" style="50" customWidth="1"/>
    <col min="8" max="8" width="6.421875" style="50" customWidth="1"/>
    <col min="9" max="9" width="7.57421875" style="50" customWidth="1"/>
    <col min="10" max="10" width="6.421875" style="50" customWidth="1"/>
    <col min="11" max="11" width="7.421875" style="51" customWidth="1"/>
    <col min="12" max="12" width="7.00390625" style="50" customWidth="1"/>
    <col min="13" max="13" width="7.57421875" style="50" customWidth="1"/>
    <col min="14" max="14" width="7.28125" style="50" customWidth="1"/>
    <col min="15" max="15" width="6.28125" style="50" customWidth="1"/>
    <col min="16" max="16" width="9.140625" style="51" customWidth="1"/>
  </cols>
  <sheetData>
    <row r="1" spans="1:12" ht="18">
      <c r="A1" s="467" t="s">
        <v>44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441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92" t="s">
        <v>327</v>
      </c>
      <c r="B9" s="476" t="s">
        <v>333</v>
      </c>
      <c r="C9" s="476" t="s">
        <v>334</v>
      </c>
      <c r="D9" s="487" t="s">
        <v>328</v>
      </c>
      <c r="E9" s="488" t="s">
        <v>329</v>
      </c>
      <c r="F9" s="489" t="s">
        <v>330</v>
      </c>
      <c r="G9" s="489"/>
      <c r="H9" s="489"/>
      <c r="I9" s="489"/>
      <c r="J9" s="489"/>
      <c r="K9" s="489"/>
      <c r="L9" s="490" t="s">
        <v>331</v>
      </c>
      <c r="M9" s="490"/>
      <c r="N9" s="490"/>
      <c r="O9" s="490"/>
      <c r="P9" s="491"/>
    </row>
    <row r="10" spans="1:16" ht="12.75">
      <c r="A10" s="493"/>
      <c r="B10" s="477"/>
      <c r="C10" s="477"/>
      <c r="D10" s="479"/>
      <c r="E10" s="481"/>
      <c r="F10" s="500" t="s">
        <v>442</v>
      </c>
      <c r="G10" s="498" t="s">
        <v>443</v>
      </c>
      <c r="H10" s="479" t="s">
        <v>444</v>
      </c>
      <c r="I10" s="481" t="s">
        <v>445</v>
      </c>
      <c r="J10" s="479" t="s">
        <v>446</v>
      </c>
      <c r="K10" s="483" t="s">
        <v>447</v>
      </c>
      <c r="L10" s="485" t="s">
        <v>448</v>
      </c>
      <c r="M10" s="481" t="s">
        <v>444</v>
      </c>
      <c r="N10" s="479" t="s">
        <v>445</v>
      </c>
      <c r="O10" s="481" t="s">
        <v>446</v>
      </c>
      <c r="P10" s="495" t="s">
        <v>449</v>
      </c>
    </row>
    <row r="11" spans="1:16" ht="12.75">
      <c r="A11" s="493"/>
      <c r="B11" s="477"/>
      <c r="C11" s="477"/>
      <c r="D11" s="479"/>
      <c r="E11" s="481"/>
      <c r="F11" s="500"/>
      <c r="G11" s="498"/>
      <c r="H11" s="479"/>
      <c r="I11" s="481"/>
      <c r="J11" s="479"/>
      <c r="K11" s="483"/>
      <c r="L11" s="485"/>
      <c r="M11" s="481"/>
      <c r="N11" s="479"/>
      <c r="O11" s="481"/>
      <c r="P11" s="495"/>
    </row>
    <row r="12" spans="1:16" ht="12.75">
      <c r="A12" s="493"/>
      <c r="B12" s="477"/>
      <c r="C12" s="477"/>
      <c r="D12" s="479"/>
      <c r="E12" s="481"/>
      <c r="F12" s="500"/>
      <c r="G12" s="498"/>
      <c r="H12" s="479"/>
      <c r="I12" s="481"/>
      <c r="J12" s="479"/>
      <c r="K12" s="483"/>
      <c r="L12" s="485"/>
      <c r="M12" s="481"/>
      <c r="N12" s="479"/>
      <c r="O12" s="481"/>
      <c r="P12" s="495"/>
    </row>
    <row r="13" spans="1:16" ht="12.75">
      <c r="A13" s="493"/>
      <c r="B13" s="477"/>
      <c r="C13" s="477"/>
      <c r="D13" s="479"/>
      <c r="E13" s="481"/>
      <c r="F13" s="500"/>
      <c r="G13" s="498"/>
      <c r="H13" s="479"/>
      <c r="I13" s="481"/>
      <c r="J13" s="479"/>
      <c r="K13" s="483"/>
      <c r="L13" s="485"/>
      <c r="M13" s="481"/>
      <c r="N13" s="479"/>
      <c r="O13" s="481"/>
      <c r="P13" s="495"/>
    </row>
    <row r="14" spans="1:16" ht="12.75">
      <c r="A14" s="493"/>
      <c r="B14" s="477"/>
      <c r="C14" s="477"/>
      <c r="D14" s="479"/>
      <c r="E14" s="481"/>
      <c r="F14" s="500"/>
      <c r="G14" s="498"/>
      <c r="H14" s="479"/>
      <c r="I14" s="481"/>
      <c r="J14" s="479"/>
      <c r="K14" s="483"/>
      <c r="L14" s="485"/>
      <c r="M14" s="481"/>
      <c r="N14" s="479"/>
      <c r="O14" s="481"/>
      <c r="P14" s="495"/>
    </row>
    <row r="15" spans="1:16" ht="12.75">
      <c r="A15" s="493"/>
      <c r="B15" s="477"/>
      <c r="C15" s="477"/>
      <c r="D15" s="479"/>
      <c r="E15" s="481"/>
      <c r="F15" s="500"/>
      <c r="G15" s="498"/>
      <c r="H15" s="479"/>
      <c r="I15" s="481"/>
      <c r="J15" s="479"/>
      <c r="K15" s="483"/>
      <c r="L15" s="485"/>
      <c r="M15" s="481"/>
      <c r="N15" s="479"/>
      <c r="O15" s="481"/>
      <c r="P15" s="495"/>
    </row>
    <row r="16" spans="1:16" ht="12.75">
      <c r="A16" s="493"/>
      <c r="B16" s="477"/>
      <c r="C16" s="477"/>
      <c r="D16" s="479"/>
      <c r="E16" s="481"/>
      <c r="F16" s="500"/>
      <c r="G16" s="498"/>
      <c r="H16" s="479"/>
      <c r="I16" s="481"/>
      <c r="J16" s="479"/>
      <c r="K16" s="483"/>
      <c r="L16" s="485"/>
      <c r="M16" s="481"/>
      <c r="N16" s="479"/>
      <c r="O16" s="481"/>
      <c r="P16" s="496"/>
    </row>
    <row r="17" spans="1:16" ht="12.75">
      <c r="A17" s="494"/>
      <c r="B17" s="478"/>
      <c r="C17" s="478"/>
      <c r="D17" s="480"/>
      <c r="E17" s="482"/>
      <c r="F17" s="501"/>
      <c r="G17" s="499"/>
      <c r="H17" s="480"/>
      <c r="I17" s="482"/>
      <c r="J17" s="480"/>
      <c r="K17" s="484"/>
      <c r="L17" s="486"/>
      <c r="M17" s="482"/>
      <c r="N17" s="480"/>
      <c r="O17" s="482"/>
      <c r="P17" s="497"/>
    </row>
    <row r="18" spans="1:16" ht="12.75">
      <c r="A18" s="94" t="s">
        <v>342</v>
      </c>
      <c r="B18" s="63" t="s">
        <v>343</v>
      </c>
      <c r="C18" s="95" t="s">
        <v>344</v>
      </c>
      <c r="D18" s="61" t="s">
        <v>345</v>
      </c>
      <c r="E18" s="62" t="s">
        <v>346</v>
      </c>
      <c r="F18" s="63" t="s">
        <v>347</v>
      </c>
      <c r="G18" s="64" t="s">
        <v>348</v>
      </c>
      <c r="H18" s="65" t="s">
        <v>349</v>
      </c>
      <c r="I18" s="66" t="s">
        <v>350</v>
      </c>
      <c r="J18" s="65" t="s">
        <v>351</v>
      </c>
      <c r="K18" s="67" t="s">
        <v>352</v>
      </c>
      <c r="L18" s="68" t="s">
        <v>353</v>
      </c>
      <c r="M18" s="66" t="s">
        <v>354</v>
      </c>
      <c r="N18" s="65" t="s">
        <v>355</v>
      </c>
      <c r="O18" s="66" t="s">
        <v>356</v>
      </c>
      <c r="P18" s="66" t="s">
        <v>357</v>
      </c>
    </row>
    <row r="19" spans="1:16" ht="15">
      <c r="A19" s="96"/>
      <c r="B19" s="287"/>
      <c r="C19" s="288" t="s">
        <v>450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</row>
    <row r="20" spans="1:16" ht="12.75">
      <c r="A20" s="285"/>
      <c r="B20" s="96"/>
      <c r="C20" s="313" t="s">
        <v>451</v>
      </c>
      <c r="D20" s="285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</row>
    <row r="21" spans="1:16" ht="12.75">
      <c r="A21" s="318"/>
      <c r="B21" s="318"/>
      <c r="C21" s="285" t="s">
        <v>452</v>
      </c>
      <c r="D21" s="318" t="s">
        <v>453</v>
      </c>
      <c r="E21" s="318">
        <v>25</v>
      </c>
      <c r="F21" s="319"/>
      <c r="G21" s="319"/>
      <c r="H21" s="319"/>
      <c r="I21" s="319"/>
      <c r="J21" s="319"/>
      <c r="K21" s="319"/>
      <c r="L21" s="319"/>
      <c r="M21" s="319"/>
      <c r="N21" s="319"/>
      <c r="O21" s="319"/>
      <c r="P21" s="319"/>
    </row>
    <row r="22" spans="1:16" ht="12.75">
      <c r="A22" s="96">
        <v>1</v>
      </c>
      <c r="B22" s="96"/>
      <c r="C22" s="304" t="s">
        <v>454</v>
      </c>
      <c r="D22" s="96" t="s">
        <v>364</v>
      </c>
      <c r="E22" s="96">
        <v>2</v>
      </c>
      <c r="F22" s="305"/>
      <c r="G22" s="305"/>
      <c r="H22" s="319"/>
      <c r="I22" s="305"/>
      <c r="J22" s="319"/>
      <c r="K22" s="319"/>
      <c r="L22" s="319"/>
      <c r="M22" s="319"/>
      <c r="N22" s="319"/>
      <c r="O22" s="319"/>
      <c r="P22" s="319"/>
    </row>
    <row r="23" spans="1:16" ht="12.75">
      <c r="A23" s="96">
        <v>2</v>
      </c>
      <c r="B23" s="320"/>
      <c r="C23" s="304" t="s">
        <v>455</v>
      </c>
      <c r="D23" s="96" t="s">
        <v>364</v>
      </c>
      <c r="E23" s="96">
        <v>22</v>
      </c>
      <c r="F23" s="305"/>
      <c r="G23" s="305"/>
      <c r="H23" s="319"/>
      <c r="I23" s="305"/>
      <c r="J23" s="319"/>
      <c r="K23" s="319"/>
      <c r="L23" s="319"/>
      <c r="M23" s="319"/>
      <c r="N23" s="319"/>
      <c r="O23" s="319"/>
      <c r="P23" s="319"/>
    </row>
    <row r="24" spans="1:16" ht="12.75">
      <c r="A24" s="147">
        <f>A23+1</f>
        <v>3</v>
      </c>
      <c r="B24" s="321"/>
      <c r="C24" s="189" t="s">
        <v>456</v>
      </c>
      <c r="D24" s="308" t="s">
        <v>453</v>
      </c>
      <c r="E24" s="147">
        <v>1</v>
      </c>
      <c r="F24" s="289"/>
      <c r="G24" s="289"/>
      <c r="H24" s="319"/>
      <c r="I24" s="289"/>
      <c r="J24" s="319"/>
      <c r="K24" s="319"/>
      <c r="L24" s="319"/>
      <c r="M24" s="319"/>
      <c r="N24" s="319"/>
      <c r="O24" s="319"/>
      <c r="P24" s="319"/>
    </row>
    <row r="25" spans="1:16" ht="25.5">
      <c r="A25" s="96">
        <v>4</v>
      </c>
      <c r="B25" s="96"/>
      <c r="C25" s="322" t="s">
        <v>255</v>
      </c>
      <c r="D25" s="96" t="s">
        <v>453</v>
      </c>
      <c r="E25" s="88">
        <v>1</v>
      </c>
      <c r="F25" s="305"/>
      <c r="G25" s="305"/>
      <c r="H25" s="319"/>
      <c r="I25" s="305"/>
      <c r="J25" s="319"/>
      <c r="K25" s="319"/>
      <c r="L25" s="319"/>
      <c r="M25" s="319"/>
      <c r="N25" s="319"/>
      <c r="O25" s="319"/>
      <c r="P25" s="319"/>
    </row>
    <row r="26" spans="1:16" ht="12.75">
      <c r="A26" s="318"/>
      <c r="B26" s="318"/>
      <c r="C26" s="285" t="s">
        <v>458</v>
      </c>
      <c r="D26" s="318" t="s">
        <v>360</v>
      </c>
      <c r="E26" s="318">
        <v>66</v>
      </c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</row>
    <row r="27" spans="1:16" ht="38.25">
      <c r="A27" s="318">
        <v>5</v>
      </c>
      <c r="B27" s="320"/>
      <c r="C27" s="323" t="s">
        <v>459</v>
      </c>
      <c r="D27" s="287" t="s">
        <v>360</v>
      </c>
      <c r="E27" s="96">
        <v>14</v>
      </c>
      <c r="F27" s="305"/>
      <c r="G27" s="305"/>
      <c r="H27" s="319"/>
      <c r="I27" s="305"/>
      <c r="J27" s="319"/>
      <c r="K27" s="319"/>
      <c r="L27" s="319"/>
      <c r="M27" s="319"/>
      <c r="N27" s="319"/>
      <c r="O27" s="319"/>
      <c r="P27" s="319"/>
    </row>
    <row r="28" spans="1:16" ht="38.25">
      <c r="A28" s="318">
        <v>6</v>
      </c>
      <c r="B28" s="320"/>
      <c r="C28" s="323" t="s">
        <v>460</v>
      </c>
      <c r="D28" s="96" t="s">
        <v>360</v>
      </c>
      <c r="E28" s="96">
        <v>10</v>
      </c>
      <c r="F28" s="305"/>
      <c r="G28" s="305"/>
      <c r="H28" s="319"/>
      <c r="I28" s="305"/>
      <c r="J28" s="319"/>
      <c r="K28" s="319"/>
      <c r="L28" s="319"/>
      <c r="M28" s="319"/>
      <c r="N28" s="319"/>
      <c r="O28" s="319"/>
      <c r="P28" s="319"/>
    </row>
    <row r="29" spans="1:16" ht="38.25">
      <c r="A29" s="318">
        <v>7</v>
      </c>
      <c r="B29" s="320"/>
      <c r="C29" s="323" t="s">
        <v>461</v>
      </c>
      <c r="D29" s="96" t="s">
        <v>360</v>
      </c>
      <c r="E29" s="96">
        <v>42</v>
      </c>
      <c r="F29" s="305"/>
      <c r="G29" s="305"/>
      <c r="H29" s="319"/>
      <c r="I29" s="305"/>
      <c r="J29" s="319"/>
      <c r="K29" s="319"/>
      <c r="L29" s="319"/>
      <c r="M29" s="319"/>
      <c r="N29" s="319"/>
      <c r="O29" s="319"/>
      <c r="P29" s="319"/>
    </row>
    <row r="30" spans="1:16" ht="25.5">
      <c r="A30" s="318">
        <v>8</v>
      </c>
      <c r="B30" s="320"/>
      <c r="C30" s="322" t="s">
        <v>256</v>
      </c>
      <c r="D30" s="96" t="s">
        <v>360</v>
      </c>
      <c r="E30" s="96">
        <v>44</v>
      </c>
      <c r="F30" s="305"/>
      <c r="G30" s="305"/>
      <c r="H30" s="319"/>
      <c r="I30" s="305"/>
      <c r="J30" s="319"/>
      <c r="K30" s="319"/>
      <c r="L30" s="319"/>
      <c r="M30" s="319"/>
      <c r="N30" s="319"/>
      <c r="O30" s="319"/>
      <c r="P30" s="319"/>
    </row>
    <row r="31" spans="1:16" ht="12.75">
      <c r="A31" s="324">
        <v>9</v>
      </c>
      <c r="B31" s="96"/>
      <c r="C31" s="325" t="s">
        <v>462</v>
      </c>
      <c r="D31" s="88" t="s">
        <v>463</v>
      </c>
      <c r="E31" s="318">
        <v>1</v>
      </c>
      <c r="F31" s="326"/>
      <c r="G31" s="326"/>
      <c r="H31" s="319"/>
      <c r="I31" s="305"/>
      <c r="J31" s="319"/>
      <c r="K31" s="319"/>
      <c r="L31" s="319"/>
      <c r="M31" s="319"/>
      <c r="N31" s="319"/>
      <c r="O31" s="319"/>
      <c r="P31" s="319"/>
    </row>
    <row r="32" spans="1:16" ht="12.75">
      <c r="A32" s="324">
        <v>10</v>
      </c>
      <c r="B32" s="96"/>
      <c r="C32" s="325" t="s">
        <v>416</v>
      </c>
      <c r="D32" s="88" t="s">
        <v>463</v>
      </c>
      <c r="E32" s="88">
        <v>1</v>
      </c>
      <c r="F32" s="305"/>
      <c r="G32" s="305"/>
      <c r="H32" s="319"/>
      <c r="I32" s="305"/>
      <c r="J32" s="319"/>
      <c r="K32" s="319"/>
      <c r="L32" s="319"/>
      <c r="M32" s="319"/>
      <c r="N32" s="319"/>
      <c r="O32" s="319"/>
      <c r="P32" s="319"/>
    </row>
    <row r="33" spans="1:16" ht="12.75">
      <c r="A33" s="324">
        <v>11</v>
      </c>
      <c r="B33" s="96"/>
      <c r="C33" s="327" t="s">
        <v>257</v>
      </c>
      <c r="D33" s="96" t="s">
        <v>453</v>
      </c>
      <c r="E33" s="305">
        <v>3</v>
      </c>
      <c r="F33" s="305"/>
      <c r="G33" s="305"/>
      <c r="H33" s="319"/>
      <c r="I33" s="305"/>
      <c r="J33" s="319"/>
      <c r="K33" s="319"/>
      <c r="L33" s="319"/>
      <c r="M33" s="319"/>
      <c r="N33" s="319"/>
      <c r="O33" s="319"/>
      <c r="P33" s="319"/>
    </row>
    <row r="34" spans="1:16" ht="12.75">
      <c r="A34" s="324">
        <v>12</v>
      </c>
      <c r="B34" s="96"/>
      <c r="C34" s="328" t="s">
        <v>464</v>
      </c>
      <c r="D34" s="318" t="s">
        <v>360</v>
      </c>
      <c r="E34" s="329">
        <v>66</v>
      </c>
      <c r="F34" s="305"/>
      <c r="G34" s="305"/>
      <c r="H34" s="319"/>
      <c r="I34" s="305"/>
      <c r="J34" s="319"/>
      <c r="K34" s="319"/>
      <c r="L34" s="319"/>
      <c r="M34" s="319"/>
      <c r="N34" s="319"/>
      <c r="O34" s="319"/>
      <c r="P34" s="319"/>
    </row>
    <row r="35" spans="1:16" ht="12.75">
      <c r="A35" s="324">
        <v>13</v>
      </c>
      <c r="B35" s="96"/>
      <c r="C35" s="285" t="s">
        <v>465</v>
      </c>
      <c r="D35" s="96" t="s">
        <v>360</v>
      </c>
      <c r="E35" s="96">
        <v>66</v>
      </c>
      <c r="F35" s="305"/>
      <c r="G35" s="305"/>
      <c r="H35" s="319"/>
      <c r="I35" s="305"/>
      <c r="J35" s="319"/>
      <c r="K35" s="319"/>
      <c r="L35" s="319"/>
      <c r="M35" s="319"/>
      <c r="N35" s="319"/>
      <c r="O35" s="319"/>
      <c r="P35" s="319"/>
    </row>
    <row r="36" spans="1:16" ht="12.75">
      <c r="A36" s="96">
        <v>14</v>
      </c>
      <c r="B36" s="96"/>
      <c r="C36" s="304" t="s">
        <v>466</v>
      </c>
      <c r="D36" s="88" t="s">
        <v>467</v>
      </c>
      <c r="E36" s="88">
        <v>3</v>
      </c>
      <c r="F36" s="305"/>
      <c r="G36" s="305"/>
      <c r="H36" s="319"/>
      <c r="I36" s="305"/>
      <c r="J36" s="319"/>
      <c r="K36" s="319"/>
      <c r="L36" s="319"/>
      <c r="M36" s="319"/>
      <c r="N36" s="319"/>
      <c r="O36" s="319"/>
      <c r="P36" s="319"/>
    </row>
    <row r="37" spans="1:16" ht="25.5">
      <c r="A37" s="324">
        <v>15</v>
      </c>
      <c r="B37" s="96"/>
      <c r="C37" s="330" t="s">
        <v>258</v>
      </c>
      <c r="D37" s="96" t="s">
        <v>453</v>
      </c>
      <c r="E37" s="305">
        <v>6</v>
      </c>
      <c r="F37" s="305"/>
      <c r="G37" s="305"/>
      <c r="H37" s="319"/>
      <c r="I37" s="305"/>
      <c r="J37" s="319"/>
      <c r="K37" s="319"/>
      <c r="L37" s="319"/>
      <c r="M37" s="319"/>
      <c r="N37" s="319"/>
      <c r="O37" s="319"/>
      <c r="P37" s="319"/>
    </row>
    <row r="38" spans="1:16" ht="12.75">
      <c r="A38" s="308">
        <v>16</v>
      </c>
      <c r="B38" s="147"/>
      <c r="C38" s="250" t="s">
        <v>62</v>
      </c>
      <c r="D38" s="147" t="s">
        <v>361</v>
      </c>
      <c r="E38" s="291">
        <v>4</v>
      </c>
      <c r="F38" s="289"/>
      <c r="G38" s="289"/>
      <c r="H38" s="319"/>
      <c r="I38" s="289"/>
      <c r="J38" s="319"/>
      <c r="K38" s="319"/>
      <c r="L38" s="319"/>
      <c r="M38" s="319"/>
      <c r="N38" s="319"/>
      <c r="O38" s="319"/>
      <c r="P38" s="319"/>
    </row>
    <row r="39" spans="1:16" ht="12.75">
      <c r="A39" s="324"/>
      <c r="B39" s="96"/>
      <c r="C39" s="285"/>
      <c r="D39" s="96"/>
      <c r="E39" s="96"/>
      <c r="F39" s="305"/>
      <c r="G39" s="305"/>
      <c r="H39" s="319"/>
      <c r="I39" s="305"/>
      <c r="J39" s="319"/>
      <c r="K39" s="319"/>
      <c r="L39" s="319"/>
      <c r="M39" s="319"/>
      <c r="N39" s="319"/>
      <c r="O39" s="319"/>
      <c r="P39" s="319"/>
    </row>
    <row r="40" spans="1:16" ht="15">
      <c r="A40" s="324"/>
      <c r="B40" s="96"/>
      <c r="C40" s="288" t="s">
        <v>259</v>
      </c>
      <c r="D40" s="96"/>
      <c r="E40" s="96"/>
      <c r="F40" s="305"/>
      <c r="G40" s="305"/>
      <c r="H40" s="319"/>
      <c r="I40" s="305"/>
      <c r="J40" s="319"/>
      <c r="K40" s="319"/>
      <c r="L40" s="319"/>
      <c r="M40" s="319"/>
      <c r="N40" s="319"/>
      <c r="O40" s="319"/>
      <c r="P40" s="319"/>
    </row>
    <row r="41" spans="1:16" ht="12.75">
      <c r="A41" s="318"/>
      <c r="B41" s="318"/>
      <c r="C41" s="285" t="s">
        <v>452</v>
      </c>
      <c r="D41" s="318" t="s">
        <v>453</v>
      </c>
      <c r="E41" s="318">
        <v>30</v>
      </c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</row>
    <row r="42" spans="1:16" ht="12.75">
      <c r="A42" s="96">
        <v>1</v>
      </c>
      <c r="B42" s="96"/>
      <c r="C42" s="304" t="s">
        <v>454</v>
      </c>
      <c r="D42" s="287" t="s">
        <v>453</v>
      </c>
      <c r="E42" s="96">
        <v>2</v>
      </c>
      <c r="F42" s="305"/>
      <c r="G42" s="305"/>
      <c r="H42" s="319"/>
      <c r="I42" s="305"/>
      <c r="J42" s="319"/>
      <c r="K42" s="319"/>
      <c r="L42" s="319"/>
      <c r="M42" s="319"/>
      <c r="N42" s="319"/>
      <c r="O42" s="319"/>
      <c r="P42" s="319"/>
    </row>
    <row r="43" spans="1:16" ht="12.75">
      <c r="A43" s="96">
        <v>2</v>
      </c>
      <c r="B43" s="320"/>
      <c r="C43" s="304" t="s">
        <v>455</v>
      </c>
      <c r="D43" s="287" t="s">
        <v>453</v>
      </c>
      <c r="E43" s="96">
        <v>25</v>
      </c>
      <c r="F43" s="305"/>
      <c r="G43" s="305"/>
      <c r="H43" s="319"/>
      <c r="I43" s="305"/>
      <c r="J43" s="319"/>
      <c r="K43" s="319"/>
      <c r="L43" s="319"/>
      <c r="M43" s="319"/>
      <c r="N43" s="319"/>
      <c r="O43" s="319"/>
      <c r="P43" s="319"/>
    </row>
    <row r="44" spans="1:16" ht="12.75">
      <c r="A44" s="96">
        <v>3</v>
      </c>
      <c r="B44" s="320"/>
      <c r="C44" s="331" t="s">
        <v>260</v>
      </c>
      <c r="D44" s="287" t="s">
        <v>453</v>
      </c>
      <c r="E44" s="96">
        <v>3</v>
      </c>
      <c r="F44" s="305"/>
      <c r="G44" s="305"/>
      <c r="H44" s="319"/>
      <c r="I44" s="305"/>
      <c r="J44" s="319"/>
      <c r="K44" s="319"/>
      <c r="L44" s="319"/>
      <c r="M44" s="319"/>
      <c r="N44" s="319"/>
      <c r="O44" s="319"/>
      <c r="P44" s="319"/>
    </row>
    <row r="45" spans="1:16" ht="25.5">
      <c r="A45" s="96">
        <v>4</v>
      </c>
      <c r="B45" s="320"/>
      <c r="C45" s="322" t="s">
        <v>261</v>
      </c>
      <c r="D45" s="287" t="s">
        <v>71</v>
      </c>
      <c r="E45" s="96">
        <v>4</v>
      </c>
      <c r="F45" s="305"/>
      <c r="G45" s="305"/>
      <c r="H45" s="319"/>
      <c r="I45" s="305"/>
      <c r="J45" s="319"/>
      <c r="K45" s="319"/>
      <c r="L45" s="319"/>
      <c r="M45" s="319"/>
      <c r="N45" s="319"/>
      <c r="O45" s="319"/>
      <c r="P45" s="319"/>
    </row>
    <row r="46" spans="1:16" ht="12.75">
      <c r="A46" s="96">
        <v>5</v>
      </c>
      <c r="B46" s="320"/>
      <c r="C46" s="322" t="s">
        <v>262</v>
      </c>
      <c r="D46" s="287" t="s">
        <v>71</v>
      </c>
      <c r="E46" s="96">
        <v>3</v>
      </c>
      <c r="F46" s="305"/>
      <c r="G46" s="305"/>
      <c r="H46" s="319"/>
      <c r="I46" s="305"/>
      <c r="J46" s="319"/>
      <c r="K46" s="319"/>
      <c r="L46" s="319"/>
      <c r="M46" s="319"/>
      <c r="N46" s="319"/>
      <c r="O46" s="319"/>
      <c r="P46" s="319"/>
    </row>
    <row r="47" spans="1:16" ht="12.75">
      <c r="A47" s="147">
        <v>6</v>
      </c>
      <c r="B47" s="293"/>
      <c r="C47" s="295" t="s">
        <v>263</v>
      </c>
      <c r="D47" s="299" t="s">
        <v>453</v>
      </c>
      <c r="E47" s="296">
        <v>1</v>
      </c>
      <c r="F47" s="289"/>
      <c r="G47" s="289"/>
      <c r="H47" s="319"/>
      <c r="I47" s="289"/>
      <c r="J47" s="319"/>
      <c r="K47" s="319"/>
      <c r="L47" s="319"/>
      <c r="M47" s="319"/>
      <c r="N47" s="319"/>
      <c r="O47" s="319"/>
      <c r="P47" s="319"/>
    </row>
    <row r="48" spans="1:16" ht="12.75">
      <c r="A48" s="318"/>
      <c r="B48" s="318"/>
      <c r="C48" s="285" t="s">
        <v>458</v>
      </c>
      <c r="D48" s="318" t="s">
        <v>360</v>
      </c>
      <c r="E48" s="318">
        <v>90</v>
      </c>
      <c r="F48" s="319"/>
      <c r="G48" s="319"/>
      <c r="H48" s="319"/>
      <c r="I48" s="319"/>
      <c r="J48" s="319"/>
      <c r="K48" s="319"/>
      <c r="L48" s="319"/>
      <c r="M48" s="319"/>
      <c r="N48" s="319"/>
      <c r="O48" s="319"/>
      <c r="P48" s="319"/>
    </row>
    <row r="49" spans="1:16" ht="38.25">
      <c r="A49" s="318">
        <v>7</v>
      </c>
      <c r="B49" s="320"/>
      <c r="C49" s="323" t="s">
        <v>459</v>
      </c>
      <c r="D49" s="287" t="s">
        <v>360</v>
      </c>
      <c r="E49" s="96">
        <v>15</v>
      </c>
      <c r="F49" s="305"/>
      <c r="G49" s="305"/>
      <c r="H49" s="319"/>
      <c r="I49" s="305"/>
      <c r="J49" s="319"/>
      <c r="K49" s="319"/>
      <c r="L49" s="319"/>
      <c r="M49" s="319"/>
      <c r="N49" s="319"/>
      <c r="O49" s="319"/>
      <c r="P49" s="319"/>
    </row>
    <row r="50" spans="1:16" ht="38.25">
      <c r="A50" s="318">
        <v>8</v>
      </c>
      <c r="B50" s="320"/>
      <c r="C50" s="323" t="s">
        <v>460</v>
      </c>
      <c r="D50" s="96" t="s">
        <v>360</v>
      </c>
      <c r="E50" s="96">
        <v>15</v>
      </c>
      <c r="F50" s="305"/>
      <c r="G50" s="305"/>
      <c r="H50" s="319"/>
      <c r="I50" s="305"/>
      <c r="J50" s="319"/>
      <c r="K50" s="319"/>
      <c r="L50" s="319"/>
      <c r="M50" s="319"/>
      <c r="N50" s="319"/>
      <c r="O50" s="319"/>
      <c r="P50" s="319"/>
    </row>
    <row r="51" spans="1:16" ht="38.25">
      <c r="A51" s="318">
        <v>9</v>
      </c>
      <c r="B51" s="320"/>
      <c r="C51" s="323" t="s">
        <v>461</v>
      </c>
      <c r="D51" s="96" t="s">
        <v>360</v>
      </c>
      <c r="E51" s="96">
        <v>60</v>
      </c>
      <c r="F51" s="305"/>
      <c r="G51" s="305"/>
      <c r="H51" s="319"/>
      <c r="I51" s="305"/>
      <c r="J51" s="319"/>
      <c r="K51" s="319"/>
      <c r="L51" s="319"/>
      <c r="M51" s="319"/>
      <c r="N51" s="319"/>
      <c r="O51" s="319"/>
      <c r="P51" s="319"/>
    </row>
    <row r="52" spans="1:16" ht="38.25">
      <c r="A52" s="318">
        <v>10</v>
      </c>
      <c r="B52" s="320"/>
      <c r="C52" s="322" t="s">
        <v>264</v>
      </c>
      <c r="D52" s="96" t="s">
        <v>360</v>
      </c>
      <c r="E52" s="96">
        <v>30</v>
      </c>
      <c r="F52" s="305"/>
      <c r="G52" s="305"/>
      <c r="H52" s="319"/>
      <c r="I52" s="305"/>
      <c r="J52" s="319"/>
      <c r="K52" s="319"/>
      <c r="L52" s="319"/>
      <c r="M52" s="319"/>
      <c r="N52" s="319"/>
      <c r="O52" s="319"/>
      <c r="P52" s="319"/>
    </row>
    <row r="53" spans="1:16" ht="38.25">
      <c r="A53" s="318">
        <v>11</v>
      </c>
      <c r="B53" s="320"/>
      <c r="C53" s="322" t="s">
        <v>265</v>
      </c>
      <c r="D53" s="96" t="s">
        <v>360</v>
      </c>
      <c r="E53" s="96">
        <v>30</v>
      </c>
      <c r="F53" s="305"/>
      <c r="G53" s="305"/>
      <c r="H53" s="319"/>
      <c r="I53" s="305"/>
      <c r="J53" s="319"/>
      <c r="K53" s="319"/>
      <c r="L53" s="319"/>
      <c r="M53" s="319"/>
      <c r="N53" s="319"/>
      <c r="O53" s="319"/>
      <c r="P53" s="319"/>
    </row>
    <row r="54" spans="1:16" ht="12.75">
      <c r="A54" s="324">
        <v>12</v>
      </c>
      <c r="B54" s="96"/>
      <c r="C54" s="328" t="s">
        <v>464</v>
      </c>
      <c r="D54" s="318" t="s">
        <v>360</v>
      </c>
      <c r="E54" s="329">
        <v>90</v>
      </c>
      <c r="F54" s="305"/>
      <c r="G54" s="305"/>
      <c r="H54" s="319"/>
      <c r="I54" s="305"/>
      <c r="J54" s="319"/>
      <c r="K54" s="319"/>
      <c r="L54" s="319"/>
      <c r="M54" s="319"/>
      <c r="N54" s="319"/>
      <c r="O54" s="319"/>
      <c r="P54" s="319"/>
    </row>
    <row r="55" spans="1:16" ht="12.75">
      <c r="A55" s="324">
        <v>13</v>
      </c>
      <c r="B55" s="96"/>
      <c r="C55" s="285" t="s">
        <v>465</v>
      </c>
      <c r="D55" s="96" t="s">
        <v>360</v>
      </c>
      <c r="E55" s="96">
        <v>90</v>
      </c>
      <c r="F55" s="305"/>
      <c r="G55" s="305"/>
      <c r="H55" s="319"/>
      <c r="I55" s="305"/>
      <c r="J55" s="319"/>
      <c r="K55" s="319"/>
      <c r="L55" s="319"/>
      <c r="M55" s="319"/>
      <c r="N55" s="319"/>
      <c r="O55" s="319"/>
      <c r="P55" s="319"/>
    </row>
    <row r="56" spans="1:16" ht="12.75">
      <c r="A56" s="96">
        <v>14</v>
      </c>
      <c r="B56" s="96"/>
      <c r="C56" s="304" t="s">
        <v>466</v>
      </c>
      <c r="D56" s="88" t="s">
        <v>467</v>
      </c>
      <c r="E56" s="88">
        <v>4</v>
      </c>
      <c r="F56" s="305"/>
      <c r="G56" s="305"/>
      <c r="H56" s="319"/>
      <c r="I56" s="305"/>
      <c r="J56" s="319"/>
      <c r="K56" s="319"/>
      <c r="L56" s="319"/>
      <c r="M56" s="319"/>
      <c r="N56" s="319"/>
      <c r="O56" s="319"/>
      <c r="P56" s="319"/>
    </row>
    <row r="57" spans="1:16" ht="12.75">
      <c r="A57" s="324">
        <v>15</v>
      </c>
      <c r="B57" s="96"/>
      <c r="C57" s="327" t="s">
        <v>257</v>
      </c>
      <c r="D57" s="96" t="s">
        <v>453</v>
      </c>
      <c r="E57" s="305">
        <v>4</v>
      </c>
      <c r="F57" s="305"/>
      <c r="G57" s="305"/>
      <c r="H57" s="319"/>
      <c r="I57" s="305"/>
      <c r="J57" s="319"/>
      <c r="K57" s="319"/>
      <c r="L57" s="319"/>
      <c r="M57" s="319"/>
      <c r="N57" s="319"/>
      <c r="O57" s="319"/>
      <c r="P57" s="319"/>
    </row>
    <row r="58" spans="1:16" ht="25.5">
      <c r="A58" s="324">
        <v>16</v>
      </c>
      <c r="B58" s="96"/>
      <c r="C58" s="330" t="s">
        <v>258</v>
      </c>
      <c r="D58" s="96" t="s">
        <v>453</v>
      </c>
      <c r="E58" s="305">
        <v>7</v>
      </c>
      <c r="F58" s="305"/>
      <c r="G58" s="305"/>
      <c r="H58" s="319"/>
      <c r="I58" s="305"/>
      <c r="J58" s="319"/>
      <c r="K58" s="319"/>
      <c r="L58" s="319"/>
      <c r="M58" s="319"/>
      <c r="N58" s="319"/>
      <c r="O58" s="319"/>
      <c r="P58" s="319"/>
    </row>
    <row r="59" spans="1:16" ht="12.75">
      <c r="A59" s="324">
        <v>17</v>
      </c>
      <c r="B59" s="96"/>
      <c r="C59" s="325" t="s">
        <v>462</v>
      </c>
      <c r="D59" s="88" t="s">
        <v>463</v>
      </c>
      <c r="E59" s="318">
        <v>1</v>
      </c>
      <c r="F59" s="326"/>
      <c r="G59" s="326"/>
      <c r="H59" s="319"/>
      <c r="I59" s="305"/>
      <c r="J59" s="319"/>
      <c r="K59" s="319"/>
      <c r="L59" s="319"/>
      <c r="M59" s="319"/>
      <c r="N59" s="319"/>
      <c r="O59" s="319"/>
      <c r="P59" s="319"/>
    </row>
    <row r="60" spans="1:16" ht="12.75">
      <c r="A60" s="324">
        <v>18</v>
      </c>
      <c r="B60" s="96"/>
      <c r="C60" s="325" t="s">
        <v>416</v>
      </c>
      <c r="D60" s="88" t="s">
        <v>463</v>
      </c>
      <c r="E60" s="88">
        <v>1</v>
      </c>
      <c r="F60" s="305"/>
      <c r="G60" s="305"/>
      <c r="H60" s="319"/>
      <c r="I60" s="305"/>
      <c r="J60" s="319"/>
      <c r="K60" s="319"/>
      <c r="L60" s="319"/>
      <c r="M60" s="319"/>
      <c r="N60" s="319"/>
      <c r="O60" s="319"/>
      <c r="P60" s="319"/>
    </row>
    <row r="61" spans="1:16" ht="12.75">
      <c r="A61" s="15"/>
      <c r="B61" s="15"/>
      <c r="C61" s="17"/>
      <c r="D61" s="80"/>
      <c r="E61" s="15"/>
      <c r="F61" s="33"/>
      <c r="G61" s="33"/>
      <c r="H61" s="69"/>
      <c r="I61" s="33"/>
      <c r="J61" s="69"/>
      <c r="K61" s="69"/>
      <c r="L61" s="69"/>
      <c r="M61" s="69"/>
      <c r="N61" s="69"/>
      <c r="O61" s="69"/>
      <c r="P61" s="69"/>
    </row>
    <row r="62" spans="1:16" ht="12.75">
      <c r="A62" s="71"/>
      <c r="B62" s="72"/>
      <c r="C62" s="403" t="s">
        <v>369</v>
      </c>
      <c r="D62" s="72"/>
      <c r="E62" s="71"/>
      <c r="F62" s="106"/>
      <c r="G62" s="107"/>
      <c r="H62" s="108"/>
      <c r="I62" s="109"/>
      <c r="J62" s="108"/>
      <c r="K62" s="109"/>
      <c r="L62" s="109"/>
      <c r="M62" s="109"/>
      <c r="N62" s="109"/>
      <c r="O62" s="109"/>
      <c r="P62" s="109"/>
    </row>
    <row r="63" spans="1:16" ht="12.75">
      <c r="A63" s="73"/>
      <c r="B63" s="74"/>
      <c r="C63" s="317" t="s">
        <v>602</v>
      </c>
      <c r="D63" s="74"/>
      <c r="E63" s="75"/>
      <c r="F63" s="110"/>
      <c r="G63" s="111"/>
      <c r="H63" s="112"/>
      <c r="I63" s="111"/>
      <c r="J63" s="112"/>
      <c r="K63" s="111"/>
      <c r="L63" s="112"/>
      <c r="M63" s="111"/>
      <c r="N63" s="112"/>
      <c r="O63" s="111"/>
      <c r="P63" s="111"/>
    </row>
    <row r="64" spans="1:16" ht="12.75">
      <c r="A64" s="71"/>
      <c r="B64" s="72"/>
      <c r="C64" s="404" t="s">
        <v>601</v>
      </c>
      <c r="D64" s="72"/>
      <c r="E64" s="71"/>
      <c r="F64" s="108"/>
      <c r="G64" s="106"/>
      <c r="H64" s="109"/>
      <c r="I64" s="113"/>
      <c r="J64" s="108"/>
      <c r="K64" s="109"/>
      <c r="L64" s="108"/>
      <c r="M64" s="109"/>
      <c r="N64" s="108"/>
      <c r="O64" s="109"/>
      <c r="P64" s="114"/>
    </row>
    <row r="65" spans="1:16" ht="14.25">
      <c r="A65" s="76"/>
      <c r="B65" s="76"/>
      <c r="C65" s="7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78"/>
    </row>
    <row r="66" spans="1:16" ht="12.75">
      <c r="A66" s="52"/>
      <c r="B66" s="52"/>
      <c r="C66" s="82"/>
      <c r="D66" s="52"/>
      <c r="E66" s="461"/>
      <c r="F66" s="461"/>
      <c r="G66" s="52"/>
      <c r="H66" s="52"/>
      <c r="I66" s="52"/>
      <c r="J66" s="52"/>
      <c r="K66" s="52"/>
      <c r="L66" s="52"/>
      <c r="M66" s="52"/>
      <c r="N66" s="52"/>
      <c r="O66" s="52"/>
      <c r="P66" s="52"/>
    </row>
    <row r="67" spans="1:16" ht="12.75">
      <c r="A67" s="52"/>
      <c r="B67" s="52"/>
      <c r="C67" s="8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9"/>
      <c r="B68" s="59"/>
      <c r="C68" s="101"/>
      <c r="D68" s="5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ht="12.75">
      <c r="A69" s="79"/>
      <c r="B69" s="5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</sheetData>
  <sheetProtection/>
  <mergeCells count="23">
    <mergeCell ref="D7:L7"/>
    <mergeCell ref="P10:P17"/>
    <mergeCell ref="O10:O17"/>
    <mergeCell ref="G10:G17"/>
    <mergeCell ref="I10:I17"/>
    <mergeCell ref="F10:F17"/>
    <mergeCell ref="A1:L1"/>
    <mergeCell ref="D9:D17"/>
    <mergeCell ref="E9:E17"/>
    <mergeCell ref="F9:K9"/>
    <mergeCell ref="L9:P9"/>
    <mergeCell ref="D6:P6"/>
    <mergeCell ref="D5:P5"/>
    <mergeCell ref="N10:N17"/>
    <mergeCell ref="A9:A17"/>
    <mergeCell ref="B9:B17"/>
    <mergeCell ref="C9:C17"/>
    <mergeCell ref="E66:F66"/>
    <mergeCell ref="H10:H17"/>
    <mergeCell ref="J10:J17"/>
    <mergeCell ref="M10:M17"/>
    <mergeCell ref="K10:K17"/>
    <mergeCell ref="L10:L1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9"/>
  <sheetViews>
    <sheetView showZeros="0" zoomScalePageLayoutView="0" workbookViewId="0" topLeftCell="A1">
      <selection activeCell="D7" sqref="D7:L7"/>
    </sheetView>
  </sheetViews>
  <sheetFormatPr defaultColWidth="9.140625" defaultRowHeight="12.75"/>
  <cols>
    <col min="1" max="1" width="4.57421875" style="50" customWidth="1"/>
    <col min="2" max="2" width="7.140625" style="50" customWidth="1"/>
    <col min="3" max="3" width="40.7109375" style="50" customWidth="1"/>
    <col min="4" max="4" width="7.00390625" style="50" customWidth="1"/>
    <col min="5" max="5" width="5.8515625" style="50" customWidth="1"/>
    <col min="6" max="6" width="6.421875" style="50" customWidth="1"/>
    <col min="7" max="7" width="6.8515625" style="50" customWidth="1"/>
    <col min="8" max="8" width="6.421875" style="50" customWidth="1"/>
    <col min="9" max="9" width="7.57421875" style="50" customWidth="1"/>
    <col min="10" max="10" width="6.421875" style="50" customWidth="1"/>
    <col min="11" max="11" width="9.140625" style="51" customWidth="1"/>
    <col min="12" max="13" width="7.57421875" style="50" customWidth="1"/>
    <col min="14" max="14" width="7.28125" style="50" customWidth="1"/>
    <col min="15" max="15" width="5.421875" style="50" customWidth="1"/>
    <col min="16" max="16" width="9.140625" style="51" customWidth="1"/>
  </cols>
  <sheetData>
    <row r="1" spans="1:12" ht="18">
      <c r="A1" s="467" t="s">
        <v>45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215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502" t="s">
        <v>327</v>
      </c>
      <c r="B9" s="502" t="s">
        <v>333</v>
      </c>
      <c r="C9" s="502" t="s">
        <v>334</v>
      </c>
      <c r="D9" s="463" t="s">
        <v>328</v>
      </c>
      <c r="E9" s="463" t="s">
        <v>329</v>
      </c>
      <c r="F9" s="462" t="s">
        <v>330</v>
      </c>
      <c r="G9" s="462"/>
      <c r="H9" s="462"/>
      <c r="I9" s="462"/>
      <c r="J9" s="462"/>
      <c r="K9" s="462"/>
      <c r="L9" s="462" t="s">
        <v>331</v>
      </c>
      <c r="M9" s="462"/>
      <c r="N9" s="462"/>
      <c r="O9" s="462"/>
      <c r="P9" s="462"/>
    </row>
    <row r="10" spans="1:16" ht="12.75">
      <c r="A10" s="502"/>
      <c r="B10" s="502"/>
      <c r="C10" s="502"/>
      <c r="D10" s="463"/>
      <c r="E10" s="463"/>
      <c r="F10" s="464" t="s">
        <v>442</v>
      </c>
      <c r="G10" s="468" t="s">
        <v>443</v>
      </c>
      <c r="H10" s="463" t="s">
        <v>444</v>
      </c>
      <c r="I10" s="463" t="s">
        <v>445</v>
      </c>
      <c r="J10" s="463" t="s">
        <v>446</v>
      </c>
      <c r="K10" s="469" t="s">
        <v>447</v>
      </c>
      <c r="L10" s="470" t="s">
        <v>448</v>
      </c>
      <c r="M10" s="463" t="s">
        <v>444</v>
      </c>
      <c r="N10" s="463" t="s">
        <v>445</v>
      </c>
      <c r="O10" s="463" t="s">
        <v>446</v>
      </c>
      <c r="P10" s="471" t="s">
        <v>449</v>
      </c>
    </row>
    <row r="11" spans="1:16" ht="12.75">
      <c r="A11" s="502"/>
      <c r="B11" s="502"/>
      <c r="C11" s="502"/>
      <c r="D11" s="463"/>
      <c r="E11" s="463"/>
      <c r="F11" s="464"/>
      <c r="G11" s="468"/>
      <c r="H11" s="463"/>
      <c r="I11" s="463"/>
      <c r="J11" s="463"/>
      <c r="K11" s="469"/>
      <c r="L11" s="470"/>
      <c r="M11" s="463"/>
      <c r="N11" s="463"/>
      <c r="O11" s="463"/>
      <c r="P11" s="471"/>
    </row>
    <row r="12" spans="1:16" ht="12.75">
      <c r="A12" s="502"/>
      <c r="B12" s="502"/>
      <c r="C12" s="502"/>
      <c r="D12" s="463"/>
      <c r="E12" s="463"/>
      <c r="F12" s="464"/>
      <c r="G12" s="468"/>
      <c r="H12" s="463"/>
      <c r="I12" s="463"/>
      <c r="J12" s="463"/>
      <c r="K12" s="469"/>
      <c r="L12" s="470"/>
      <c r="M12" s="463"/>
      <c r="N12" s="463"/>
      <c r="O12" s="463"/>
      <c r="P12" s="471"/>
    </row>
    <row r="13" spans="1:16" ht="12.75">
      <c r="A13" s="502"/>
      <c r="B13" s="502"/>
      <c r="C13" s="502"/>
      <c r="D13" s="463"/>
      <c r="E13" s="463"/>
      <c r="F13" s="464"/>
      <c r="G13" s="468"/>
      <c r="H13" s="463"/>
      <c r="I13" s="463"/>
      <c r="J13" s="463"/>
      <c r="K13" s="469"/>
      <c r="L13" s="470"/>
      <c r="M13" s="463"/>
      <c r="N13" s="463"/>
      <c r="O13" s="463"/>
      <c r="P13" s="471"/>
    </row>
    <row r="14" spans="1:16" ht="12.75">
      <c r="A14" s="502"/>
      <c r="B14" s="502"/>
      <c r="C14" s="502"/>
      <c r="D14" s="463"/>
      <c r="E14" s="463"/>
      <c r="F14" s="464"/>
      <c r="G14" s="468"/>
      <c r="H14" s="463"/>
      <c r="I14" s="463"/>
      <c r="J14" s="463"/>
      <c r="K14" s="469"/>
      <c r="L14" s="470"/>
      <c r="M14" s="463"/>
      <c r="N14" s="463"/>
      <c r="O14" s="463"/>
      <c r="P14" s="471"/>
    </row>
    <row r="15" spans="1:16" ht="12.75">
      <c r="A15" s="502"/>
      <c r="B15" s="502"/>
      <c r="C15" s="502"/>
      <c r="D15" s="463"/>
      <c r="E15" s="463"/>
      <c r="F15" s="464"/>
      <c r="G15" s="468"/>
      <c r="H15" s="463"/>
      <c r="I15" s="463"/>
      <c r="J15" s="463"/>
      <c r="K15" s="469"/>
      <c r="L15" s="470"/>
      <c r="M15" s="463"/>
      <c r="N15" s="463"/>
      <c r="O15" s="463"/>
      <c r="P15" s="471"/>
    </row>
    <row r="16" spans="1:16" ht="12.75">
      <c r="A16" s="502"/>
      <c r="B16" s="502"/>
      <c r="C16" s="502"/>
      <c r="D16" s="463"/>
      <c r="E16" s="463"/>
      <c r="F16" s="464"/>
      <c r="G16" s="468"/>
      <c r="H16" s="463"/>
      <c r="I16" s="463"/>
      <c r="J16" s="463"/>
      <c r="K16" s="469"/>
      <c r="L16" s="470"/>
      <c r="M16" s="463"/>
      <c r="N16" s="463"/>
      <c r="O16" s="463"/>
      <c r="P16" s="463"/>
    </row>
    <row r="17" spans="1:16" ht="12.75">
      <c r="A17" s="502"/>
      <c r="B17" s="502"/>
      <c r="C17" s="502"/>
      <c r="D17" s="463"/>
      <c r="E17" s="463"/>
      <c r="F17" s="464"/>
      <c r="G17" s="468"/>
      <c r="H17" s="463"/>
      <c r="I17" s="463"/>
      <c r="J17" s="463"/>
      <c r="K17" s="469"/>
      <c r="L17" s="470"/>
      <c r="M17" s="463"/>
      <c r="N17" s="463"/>
      <c r="O17" s="463"/>
      <c r="P17" s="463"/>
    </row>
    <row r="18" spans="1:16" ht="12.75">
      <c r="A18" s="96" t="s">
        <v>342</v>
      </c>
      <c r="B18" s="96" t="s">
        <v>343</v>
      </c>
      <c r="C18" s="96" t="s">
        <v>344</v>
      </c>
      <c r="D18" s="61" t="s">
        <v>345</v>
      </c>
      <c r="E18" s="61" t="s">
        <v>346</v>
      </c>
      <c r="F18" s="96" t="s">
        <v>347</v>
      </c>
      <c r="G18" s="87" t="s">
        <v>348</v>
      </c>
      <c r="H18" s="61" t="s">
        <v>349</v>
      </c>
      <c r="I18" s="61" t="s">
        <v>350</v>
      </c>
      <c r="J18" s="61" t="s">
        <v>351</v>
      </c>
      <c r="K18" s="88" t="s">
        <v>352</v>
      </c>
      <c r="L18" s="286" t="s">
        <v>353</v>
      </c>
      <c r="M18" s="61" t="s">
        <v>354</v>
      </c>
      <c r="N18" s="61" t="s">
        <v>355</v>
      </c>
      <c r="O18" s="61" t="s">
        <v>356</v>
      </c>
      <c r="P18" s="61" t="s">
        <v>357</v>
      </c>
    </row>
    <row r="19" spans="1:16" ht="12.75">
      <c r="A19" s="96"/>
      <c r="B19" s="287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61"/>
      <c r="N19" s="61"/>
      <c r="O19" s="61"/>
      <c r="P19" s="61"/>
    </row>
    <row r="20" spans="1:16" ht="25.5">
      <c r="A20" s="147">
        <v>1</v>
      </c>
      <c r="B20" s="147"/>
      <c r="C20" s="250" t="s">
        <v>469</v>
      </c>
      <c r="D20" s="147" t="s">
        <v>359</v>
      </c>
      <c r="E20" s="147">
        <v>2</v>
      </c>
      <c r="F20" s="289"/>
      <c r="G20" s="289"/>
      <c r="H20" s="289"/>
      <c r="I20" s="289"/>
      <c r="J20" s="310"/>
      <c r="K20" s="310"/>
      <c r="L20" s="310"/>
      <c r="M20" s="310"/>
      <c r="N20" s="310"/>
      <c r="O20" s="310"/>
      <c r="P20" s="310"/>
    </row>
    <row r="21" spans="1:27" ht="51">
      <c r="A21" s="308">
        <v>2</v>
      </c>
      <c r="B21" s="308"/>
      <c r="C21" s="303" t="s">
        <v>480</v>
      </c>
      <c r="D21" s="308" t="s">
        <v>359</v>
      </c>
      <c r="E21" s="308">
        <v>6</v>
      </c>
      <c r="F21" s="310"/>
      <c r="G21" s="310"/>
      <c r="H21" s="289"/>
      <c r="I21" s="310"/>
      <c r="J21" s="310"/>
      <c r="K21" s="310"/>
      <c r="L21" s="310"/>
      <c r="M21" s="310"/>
      <c r="N21" s="310"/>
      <c r="O21" s="310"/>
      <c r="P21" s="310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</row>
    <row r="22" spans="1:20" ht="38.25">
      <c r="A22" s="308">
        <v>3</v>
      </c>
      <c r="B22" s="147"/>
      <c r="C22" s="332" t="s">
        <v>216</v>
      </c>
      <c r="D22" s="308" t="s">
        <v>359</v>
      </c>
      <c r="E22" s="308">
        <v>1</v>
      </c>
      <c r="F22" s="310"/>
      <c r="G22" s="310"/>
      <c r="H22" s="289"/>
      <c r="I22" s="310"/>
      <c r="J22" s="310"/>
      <c r="K22" s="310"/>
      <c r="L22" s="310"/>
      <c r="M22" s="310"/>
      <c r="N22" s="310"/>
      <c r="O22" s="310"/>
      <c r="P22" s="310"/>
      <c r="Q22" s="16"/>
      <c r="R22" s="16"/>
      <c r="S22" s="16"/>
      <c r="T22" s="16"/>
    </row>
    <row r="23" spans="1:16" ht="25.5">
      <c r="A23" s="147">
        <v>4</v>
      </c>
      <c r="B23" s="147"/>
      <c r="C23" s="250" t="s">
        <v>470</v>
      </c>
      <c r="D23" s="147" t="s">
        <v>359</v>
      </c>
      <c r="E23" s="147">
        <v>1</v>
      </c>
      <c r="F23" s="289"/>
      <c r="G23" s="289"/>
      <c r="H23" s="289"/>
      <c r="I23" s="289"/>
      <c r="J23" s="310"/>
      <c r="K23" s="310"/>
      <c r="L23" s="310"/>
      <c r="M23" s="310"/>
      <c r="N23" s="310"/>
      <c r="O23" s="310"/>
      <c r="P23" s="310"/>
    </row>
    <row r="24" spans="1:16" ht="51">
      <c r="A24" s="147">
        <v>5</v>
      </c>
      <c r="B24" s="147"/>
      <c r="C24" s="250" t="s">
        <v>471</v>
      </c>
      <c r="D24" s="147" t="s">
        <v>359</v>
      </c>
      <c r="E24" s="147">
        <v>1</v>
      </c>
      <c r="F24" s="289"/>
      <c r="G24" s="289"/>
      <c r="H24" s="289"/>
      <c r="I24" s="289"/>
      <c r="J24" s="310"/>
      <c r="K24" s="310"/>
      <c r="L24" s="310"/>
      <c r="M24" s="310"/>
      <c r="N24" s="310"/>
      <c r="O24" s="310"/>
      <c r="P24" s="310"/>
    </row>
    <row r="25" spans="1:20" ht="63.75">
      <c r="A25" s="308">
        <v>6</v>
      </c>
      <c r="B25" s="147"/>
      <c r="C25" s="332" t="s">
        <v>472</v>
      </c>
      <c r="D25" s="308" t="s">
        <v>359</v>
      </c>
      <c r="E25" s="308">
        <v>2</v>
      </c>
      <c r="F25" s="310"/>
      <c r="G25" s="310"/>
      <c r="H25" s="289"/>
      <c r="I25" s="310"/>
      <c r="J25" s="310"/>
      <c r="K25" s="310"/>
      <c r="L25" s="310"/>
      <c r="M25" s="310"/>
      <c r="N25" s="310"/>
      <c r="O25" s="310"/>
      <c r="P25" s="310"/>
      <c r="Q25" s="16"/>
      <c r="R25" s="16"/>
      <c r="S25" s="16"/>
      <c r="T25" s="16"/>
    </row>
    <row r="26" spans="1:27" ht="28.5" customHeight="1">
      <c r="A26" s="147">
        <v>7</v>
      </c>
      <c r="B26" s="147"/>
      <c r="C26" s="303" t="s">
        <v>473</v>
      </c>
      <c r="D26" s="147" t="s">
        <v>359</v>
      </c>
      <c r="E26" s="147">
        <v>4</v>
      </c>
      <c r="F26" s="289"/>
      <c r="G26" s="289"/>
      <c r="H26" s="289"/>
      <c r="I26" s="289"/>
      <c r="J26" s="310"/>
      <c r="K26" s="310"/>
      <c r="L26" s="310"/>
      <c r="M26" s="310"/>
      <c r="N26" s="310"/>
      <c r="O26" s="310"/>
      <c r="P26" s="310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0" ht="42.75" customHeight="1">
      <c r="A27" s="308">
        <v>8</v>
      </c>
      <c r="B27" s="147"/>
      <c r="C27" s="332" t="s">
        <v>217</v>
      </c>
      <c r="D27" s="308" t="s">
        <v>359</v>
      </c>
      <c r="E27" s="308">
        <v>1</v>
      </c>
      <c r="F27" s="310"/>
      <c r="G27" s="310"/>
      <c r="H27" s="289"/>
      <c r="I27" s="310"/>
      <c r="J27" s="310"/>
      <c r="K27" s="310"/>
      <c r="L27" s="310"/>
      <c r="M27" s="310"/>
      <c r="N27" s="310"/>
      <c r="O27" s="310"/>
      <c r="P27" s="310"/>
      <c r="Q27" s="16"/>
      <c r="R27" s="16"/>
      <c r="S27" s="16"/>
      <c r="T27" s="16"/>
    </row>
    <row r="28" spans="1:16" ht="32.25" customHeight="1">
      <c r="A28" s="147">
        <v>9</v>
      </c>
      <c r="B28" s="147"/>
      <c r="C28" s="333" t="s">
        <v>218</v>
      </c>
      <c r="D28" s="147" t="s">
        <v>359</v>
      </c>
      <c r="E28" s="308">
        <v>2</v>
      </c>
      <c r="F28" s="289"/>
      <c r="G28" s="334"/>
      <c r="H28" s="289"/>
      <c r="I28" s="310"/>
      <c r="J28" s="310"/>
      <c r="K28" s="310"/>
      <c r="L28" s="310"/>
      <c r="M28" s="310"/>
      <c r="N28" s="310"/>
      <c r="O28" s="310"/>
      <c r="P28" s="310"/>
    </row>
    <row r="29" spans="1:16" ht="12.75">
      <c r="A29" s="308"/>
      <c r="B29" s="308"/>
      <c r="C29" s="297" t="s">
        <v>474</v>
      </c>
      <c r="D29" s="308"/>
      <c r="E29" s="308"/>
      <c r="F29" s="310"/>
      <c r="G29" s="310"/>
      <c r="H29" s="289"/>
      <c r="I29" s="310"/>
      <c r="J29" s="310"/>
      <c r="K29" s="310"/>
      <c r="L29" s="310"/>
      <c r="M29" s="310"/>
      <c r="N29" s="310"/>
      <c r="O29" s="310"/>
      <c r="P29" s="310"/>
    </row>
    <row r="30" spans="1:16" ht="12.75">
      <c r="A30" s="308"/>
      <c r="B30" s="308"/>
      <c r="C30" s="297" t="s">
        <v>475</v>
      </c>
      <c r="D30" s="308" t="s">
        <v>360</v>
      </c>
      <c r="E30" s="308">
        <v>70</v>
      </c>
      <c r="F30" s="310"/>
      <c r="G30" s="310"/>
      <c r="H30" s="289"/>
      <c r="I30" s="310"/>
      <c r="J30" s="310"/>
      <c r="K30" s="310"/>
      <c r="L30" s="310"/>
      <c r="M30" s="310"/>
      <c r="N30" s="310"/>
      <c r="O30" s="310"/>
      <c r="P30" s="310"/>
    </row>
    <row r="31" spans="1:16" ht="12.75">
      <c r="A31" s="335">
        <v>10</v>
      </c>
      <c r="B31" s="308"/>
      <c r="C31" s="297" t="s">
        <v>476</v>
      </c>
      <c r="D31" s="308"/>
      <c r="E31" s="308"/>
      <c r="F31" s="310"/>
      <c r="G31" s="310"/>
      <c r="H31" s="289"/>
      <c r="I31" s="310"/>
      <c r="J31" s="310"/>
      <c r="K31" s="310"/>
      <c r="L31" s="310"/>
      <c r="M31" s="310"/>
      <c r="N31" s="310"/>
      <c r="O31" s="310"/>
      <c r="P31" s="310"/>
    </row>
    <row r="32" spans="1:16" ht="16.5" customHeight="1">
      <c r="A32" s="308"/>
      <c r="B32" s="308"/>
      <c r="C32" s="332" t="s">
        <v>219</v>
      </c>
      <c r="D32" s="308" t="s">
        <v>360</v>
      </c>
      <c r="E32" s="308">
        <v>5</v>
      </c>
      <c r="F32" s="310"/>
      <c r="G32" s="310"/>
      <c r="H32" s="289"/>
      <c r="I32" s="310"/>
      <c r="J32" s="310"/>
      <c r="K32" s="310"/>
      <c r="L32" s="310"/>
      <c r="M32" s="310"/>
      <c r="N32" s="310"/>
      <c r="O32" s="310"/>
      <c r="P32" s="310"/>
    </row>
    <row r="33" spans="1:16" ht="12.75">
      <c r="A33" s="335">
        <v>11</v>
      </c>
      <c r="B33" s="308"/>
      <c r="C33" s="297" t="s">
        <v>476</v>
      </c>
      <c r="D33" s="308"/>
      <c r="E33" s="308"/>
      <c r="F33" s="310"/>
      <c r="G33" s="310"/>
      <c r="H33" s="289"/>
      <c r="I33" s="310"/>
      <c r="J33" s="310"/>
      <c r="K33" s="310"/>
      <c r="L33" s="310"/>
      <c r="M33" s="310"/>
      <c r="N33" s="310"/>
      <c r="O33" s="310"/>
      <c r="P33" s="310"/>
    </row>
    <row r="34" spans="1:16" ht="12.75">
      <c r="A34" s="308"/>
      <c r="B34" s="308"/>
      <c r="C34" s="332" t="s">
        <v>220</v>
      </c>
      <c r="D34" s="308" t="s">
        <v>360</v>
      </c>
      <c r="E34" s="308">
        <v>25</v>
      </c>
      <c r="F34" s="310"/>
      <c r="G34" s="310"/>
      <c r="H34" s="289"/>
      <c r="I34" s="310"/>
      <c r="J34" s="310"/>
      <c r="K34" s="310"/>
      <c r="L34" s="310"/>
      <c r="M34" s="310"/>
      <c r="N34" s="310"/>
      <c r="O34" s="310"/>
      <c r="P34" s="310"/>
    </row>
    <row r="35" spans="1:16" ht="12.75">
      <c r="A35" s="147">
        <v>12</v>
      </c>
      <c r="B35" s="147"/>
      <c r="C35" s="297" t="s">
        <v>476</v>
      </c>
      <c r="D35" s="336"/>
      <c r="E35" s="336"/>
      <c r="F35" s="289"/>
      <c r="G35" s="334"/>
      <c r="H35" s="289"/>
      <c r="I35" s="337"/>
      <c r="J35" s="310"/>
      <c r="K35" s="310"/>
      <c r="L35" s="310"/>
      <c r="M35" s="310"/>
      <c r="N35" s="310"/>
      <c r="O35" s="310"/>
      <c r="P35" s="310"/>
    </row>
    <row r="36" spans="1:16" ht="12.75">
      <c r="A36" s="147"/>
      <c r="B36" s="147"/>
      <c r="C36" s="332" t="s">
        <v>221</v>
      </c>
      <c r="D36" s="336" t="s">
        <v>360</v>
      </c>
      <c r="E36" s="336">
        <v>40</v>
      </c>
      <c r="F36" s="289"/>
      <c r="G36" s="334"/>
      <c r="H36" s="289"/>
      <c r="I36" s="337"/>
      <c r="J36" s="310"/>
      <c r="K36" s="310"/>
      <c r="L36" s="310"/>
      <c r="M36" s="310"/>
      <c r="N36" s="310"/>
      <c r="O36" s="310"/>
      <c r="P36" s="310"/>
    </row>
    <row r="37" spans="1:27" ht="12.75">
      <c r="A37" s="308">
        <v>13</v>
      </c>
      <c r="B37" s="308"/>
      <c r="C37" s="297" t="s">
        <v>223</v>
      </c>
      <c r="D37" s="308" t="s">
        <v>364</v>
      </c>
      <c r="E37" s="308">
        <v>1</v>
      </c>
      <c r="F37" s="310"/>
      <c r="G37" s="338"/>
      <c r="H37" s="289"/>
      <c r="I37" s="310"/>
      <c r="J37" s="310"/>
      <c r="K37" s="310"/>
      <c r="L37" s="310"/>
      <c r="M37" s="310"/>
      <c r="N37" s="310"/>
      <c r="O37" s="310"/>
      <c r="P37" s="310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</row>
    <row r="38" spans="1:27" ht="12.75">
      <c r="A38" s="308">
        <v>14</v>
      </c>
      <c r="B38" s="308"/>
      <c r="C38" s="297" t="s">
        <v>222</v>
      </c>
      <c r="D38" s="308" t="s">
        <v>364</v>
      </c>
      <c r="E38" s="308">
        <v>1</v>
      </c>
      <c r="F38" s="310"/>
      <c r="G38" s="338"/>
      <c r="H38" s="289"/>
      <c r="I38" s="310"/>
      <c r="J38" s="310"/>
      <c r="K38" s="310"/>
      <c r="L38" s="310"/>
      <c r="M38" s="310"/>
      <c r="N38" s="310"/>
      <c r="O38" s="310"/>
      <c r="P38" s="310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</row>
    <row r="39" spans="1:16" ht="12.75">
      <c r="A39" s="308">
        <v>15</v>
      </c>
      <c r="B39" s="147"/>
      <c r="C39" s="189" t="s">
        <v>477</v>
      </c>
      <c r="D39" s="147" t="s">
        <v>364</v>
      </c>
      <c r="E39" s="291">
        <v>3</v>
      </c>
      <c r="F39" s="289"/>
      <c r="G39" s="188"/>
      <c r="H39" s="289"/>
      <c r="I39" s="289"/>
      <c r="J39" s="310"/>
      <c r="K39" s="310"/>
      <c r="L39" s="310"/>
      <c r="M39" s="310"/>
      <c r="N39" s="310"/>
      <c r="O39" s="310"/>
      <c r="P39" s="310"/>
    </row>
    <row r="40" spans="1:16" ht="12.75">
      <c r="A40" s="308">
        <v>16</v>
      </c>
      <c r="B40" s="147"/>
      <c r="C40" s="339" t="s">
        <v>478</v>
      </c>
      <c r="D40" s="147" t="s">
        <v>364</v>
      </c>
      <c r="E40" s="291">
        <v>6</v>
      </c>
      <c r="F40" s="289"/>
      <c r="G40" s="289"/>
      <c r="H40" s="289"/>
      <c r="I40" s="289"/>
      <c r="J40" s="310"/>
      <c r="K40" s="310"/>
      <c r="L40" s="310"/>
      <c r="M40" s="310"/>
      <c r="N40" s="310"/>
      <c r="O40" s="310"/>
      <c r="P40" s="310"/>
    </row>
    <row r="41" spans="1:16" ht="12.75">
      <c r="A41" s="308">
        <v>17</v>
      </c>
      <c r="B41" s="147"/>
      <c r="C41" s="189" t="s">
        <v>224</v>
      </c>
      <c r="D41" s="147" t="s">
        <v>364</v>
      </c>
      <c r="E41" s="291">
        <v>1</v>
      </c>
      <c r="F41" s="289"/>
      <c r="G41" s="289"/>
      <c r="H41" s="289"/>
      <c r="I41" s="289"/>
      <c r="J41" s="310"/>
      <c r="K41" s="310"/>
      <c r="L41" s="310"/>
      <c r="M41" s="310"/>
      <c r="N41" s="310"/>
      <c r="O41" s="310"/>
      <c r="P41" s="310"/>
    </row>
    <row r="42" spans="1:16" ht="12.75">
      <c r="A42" s="308">
        <v>18</v>
      </c>
      <c r="B42" s="147"/>
      <c r="C42" s="189" t="s">
        <v>479</v>
      </c>
      <c r="D42" s="147" t="s">
        <v>364</v>
      </c>
      <c r="E42" s="291">
        <v>1</v>
      </c>
      <c r="F42" s="289"/>
      <c r="G42" s="289"/>
      <c r="H42" s="289"/>
      <c r="I42" s="289"/>
      <c r="J42" s="310"/>
      <c r="K42" s="310"/>
      <c r="L42" s="310"/>
      <c r="M42" s="310"/>
      <c r="N42" s="310"/>
      <c r="O42" s="310"/>
      <c r="P42" s="310"/>
    </row>
    <row r="43" spans="1:16" ht="12.75">
      <c r="A43" s="308">
        <v>19</v>
      </c>
      <c r="B43" s="147"/>
      <c r="C43" s="189" t="s">
        <v>61</v>
      </c>
      <c r="D43" s="147" t="s">
        <v>364</v>
      </c>
      <c r="E43" s="291">
        <v>2</v>
      </c>
      <c r="F43" s="289"/>
      <c r="G43" s="289"/>
      <c r="H43" s="289"/>
      <c r="I43" s="289"/>
      <c r="J43" s="310"/>
      <c r="K43" s="310"/>
      <c r="L43" s="310"/>
      <c r="M43" s="310"/>
      <c r="N43" s="310"/>
      <c r="O43" s="310"/>
      <c r="P43" s="310"/>
    </row>
    <row r="44" spans="1:16" ht="12.75">
      <c r="A44" s="308">
        <v>20</v>
      </c>
      <c r="B44" s="147"/>
      <c r="C44" s="189" t="s">
        <v>225</v>
      </c>
      <c r="D44" s="147" t="s">
        <v>364</v>
      </c>
      <c r="E44" s="291">
        <v>1</v>
      </c>
      <c r="F44" s="289"/>
      <c r="G44" s="289"/>
      <c r="H44" s="289"/>
      <c r="I44" s="289"/>
      <c r="J44" s="310"/>
      <c r="K44" s="310"/>
      <c r="L44" s="310"/>
      <c r="M44" s="310"/>
      <c r="N44" s="310"/>
      <c r="O44" s="310"/>
      <c r="P44" s="310"/>
    </row>
    <row r="45" spans="1:16" ht="25.5">
      <c r="A45" s="308">
        <f>A44+1</f>
        <v>21</v>
      </c>
      <c r="B45" s="147"/>
      <c r="C45" s="250" t="s">
        <v>482</v>
      </c>
      <c r="D45" s="147" t="s">
        <v>360</v>
      </c>
      <c r="E45" s="291">
        <v>30</v>
      </c>
      <c r="F45" s="289"/>
      <c r="G45" s="289"/>
      <c r="H45" s="289"/>
      <c r="I45" s="289"/>
      <c r="J45" s="310"/>
      <c r="K45" s="310"/>
      <c r="L45" s="310"/>
      <c r="M45" s="310"/>
      <c r="N45" s="310"/>
      <c r="O45" s="310"/>
      <c r="P45" s="310"/>
    </row>
    <row r="46" spans="1:16" ht="12.75">
      <c r="A46" s="308">
        <v>22</v>
      </c>
      <c r="B46" s="147"/>
      <c r="C46" s="250" t="s">
        <v>62</v>
      </c>
      <c r="D46" s="147" t="s">
        <v>361</v>
      </c>
      <c r="E46" s="291">
        <v>9</v>
      </c>
      <c r="F46" s="289"/>
      <c r="G46" s="289"/>
      <c r="H46" s="289"/>
      <c r="I46" s="289"/>
      <c r="J46" s="310"/>
      <c r="K46" s="310"/>
      <c r="L46" s="310"/>
      <c r="M46" s="310"/>
      <c r="N46" s="310"/>
      <c r="O46" s="310"/>
      <c r="P46" s="310"/>
    </row>
    <row r="47" spans="1:16" ht="12.75">
      <c r="A47" s="308">
        <v>23</v>
      </c>
      <c r="B47" s="147"/>
      <c r="C47" s="189" t="s">
        <v>416</v>
      </c>
      <c r="D47" s="147" t="s">
        <v>463</v>
      </c>
      <c r="E47" s="291">
        <v>1</v>
      </c>
      <c r="F47" s="289"/>
      <c r="G47" s="289"/>
      <c r="H47" s="289"/>
      <c r="I47" s="289"/>
      <c r="J47" s="310"/>
      <c r="K47" s="310"/>
      <c r="L47" s="310"/>
      <c r="M47" s="310"/>
      <c r="N47" s="310"/>
      <c r="O47" s="310"/>
      <c r="P47" s="310"/>
    </row>
    <row r="48" spans="1:16" ht="12.75">
      <c r="A48" s="308">
        <v>24</v>
      </c>
      <c r="B48" s="147"/>
      <c r="C48" s="189" t="s">
        <v>462</v>
      </c>
      <c r="D48" s="147" t="s">
        <v>463</v>
      </c>
      <c r="E48" s="291">
        <v>1</v>
      </c>
      <c r="F48" s="289"/>
      <c r="G48" s="289"/>
      <c r="H48" s="289"/>
      <c r="I48" s="289"/>
      <c r="J48" s="310"/>
      <c r="K48" s="310"/>
      <c r="L48" s="310"/>
      <c r="M48" s="310"/>
      <c r="N48" s="310"/>
      <c r="O48" s="310"/>
      <c r="P48" s="310"/>
    </row>
    <row r="49" spans="1:16" ht="12.75">
      <c r="A49" s="147">
        <v>25</v>
      </c>
      <c r="B49" s="147"/>
      <c r="C49" s="297" t="s">
        <v>481</v>
      </c>
      <c r="D49" s="147" t="s">
        <v>360</v>
      </c>
      <c r="E49" s="147">
        <v>70</v>
      </c>
      <c r="F49" s="289"/>
      <c r="G49" s="289"/>
      <c r="H49" s="289"/>
      <c r="I49" s="289"/>
      <c r="J49" s="310"/>
      <c r="K49" s="310"/>
      <c r="L49" s="310"/>
      <c r="M49" s="310"/>
      <c r="N49" s="310"/>
      <c r="O49" s="310"/>
      <c r="P49" s="310"/>
    </row>
    <row r="50" spans="1:16" ht="25.5">
      <c r="A50" s="308">
        <v>26</v>
      </c>
      <c r="B50" s="147"/>
      <c r="C50" s="250" t="s">
        <v>226</v>
      </c>
      <c r="D50" s="147" t="s">
        <v>453</v>
      </c>
      <c r="E50" s="291">
        <v>3</v>
      </c>
      <c r="F50" s="289"/>
      <c r="G50" s="289"/>
      <c r="H50" s="289"/>
      <c r="I50" s="289"/>
      <c r="J50" s="310"/>
      <c r="K50" s="310"/>
      <c r="L50" s="310"/>
      <c r="M50" s="310"/>
      <c r="N50" s="310"/>
      <c r="O50" s="310"/>
      <c r="P50" s="310"/>
    </row>
    <row r="51" spans="1:16" ht="25.5">
      <c r="A51" s="308">
        <v>27</v>
      </c>
      <c r="B51" s="147"/>
      <c r="C51" s="250" t="s">
        <v>227</v>
      </c>
      <c r="D51" s="147" t="s">
        <v>453</v>
      </c>
      <c r="E51" s="291">
        <v>1</v>
      </c>
      <c r="F51" s="289"/>
      <c r="G51" s="289"/>
      <c r="H51" s="289"/>
      <c r="I51" s="289"/>
      <c r="J51" s="310"/>
      <c r="K51" s="310"/>
      <c r="L51" s="310"/>
      <c r="M51" s="310"/>
      <c r="N51" s="310"/>
      <c r="O51" s="310"/>
      <c r="P51" s="310"/>
    </row>
    <row r="52" spans="1:16" ht="12.75">
      <c r="A52" s="308">
        <f>A51+1</f>
        <v>28</v>
      </c>
      <c r="B52" s="147"/>
      <c r="C52" s="297" t="s">
        <v>246</v>
      </c>
      <c r="D52" s="147" t="s">
        <v>453</v>
      </c>
      <c r="E52" s="291">
        <v>1</v>
      </c>
      <c r="F52" s="289"/>
      <c r="G52" s="289"/>
      <c r="H52" s="289"/>
      <c r="I52" s="289"/>
      <c r="J52" s="310"/>
      <c r="K52" s="310"/>
      <c r="L52" s="310"/>
      <c r="M52" s="310"/>
      <c r="N52" s="310"/>
      <c r="O52" s="310"/>
      <c r="P52" s="310"/>
    </row>
    <row r="53" spans="1:16" ht="25.5">
      <c r="A53" s="308">
        <v>29</v>
      </c>
      <c r="B53" s="147"/>
      <c r="C53" s="303" t="s">
        <v>247</v>
      </c>
      <c r="D53" s="147" t="s">
        <v>453</v>
      </c>
      <c r="E53" s="291">
        <v>1</v>
      </c>
      <c r="F53" s="289"/>
      <c r="G53" s="289"/>
      <c r="H53" s="289"/>
      <c r="I53" s="289"/>
      <c r="J53" s="310"/>
      <c r="K53" s="310"/>
      <c r="L53" s="310"/>
      <c r="M53" s="310"/>
      <c r="N53" s="310"/>
      <c r="O53" s="310"/>
      <c r="P53" s="310"/>
    </row>
    <row r="54" spans="1:16" ht="16.5" customHeight="1">
      <c r="A54" s="147">
        <v>30</v>
      </c>
      <c r="B54" s="147"/>
      <c r="C54" s="189" t="s">
        <v>248</v>
      </c>
      <c r="D54" s="147" t="s">
        <v>483</v>
      </c>
      <c r="E54" s="289">
        <v>1</v>
      </c>
      <c r="F54" s="289"/>
      <c r="G54" s="289"/>
      <c r="H54" s="289"/>
      <c r="I54" s="289"/>
      <c r="J54" s="310"/>
      <c r="K54" s="310"/>
      <c r="L54" s="310"/>
      <c r="M54" s="310"/>
      <c r="N54" s="310"/>
      <c r="O54" s="310"/>
      <c r="P54" s="310"/>
    </row>
    <row r="55" spans="1:23" ht="12.75">
      <c r="A55" s="147">
        <v>31</v>
      </c>
      <c r="B55" s="147"/>
      <c r="C55" s="199" t="s">
        <v>249</v>
      </c>
      <c r="D55" s="340" t="s">
        <v>361</v>
      </c>
      <c r="E55" s="147">
        <v>5</v>
      </c>
      <c r="F55" s="289"/>
      <c r="G55" s="289"/>
      <c r="H55" s="289"/>
      <c r="I55" s="289"/>
      <c r="J55" s="310"/>
      <c r="K55" s="310"/>
      <c r="L55" s="310"/>
      <c r="M55" s="310"/>
      <c r="N55" s="310"/>
      <c r="O55" s="310"/>
      <c r="P55" s="310"/>
      <c r="Q55" s="16"/>
      <c r="R55" s="16"/>
      <c r="S55" s="16"/>
      <c r="T55" s="16"/>
      <c r="U55" s="16"/>
      <c r="V55" s="16"/>
      <c r="W55" s="16"/>
    </row>
    <row r="56" spans="1:16" ht="12.75">
      <c r="A56" s="308">
        <v>32</v>
      </c>
      <c r="B56" s="147"/>
      <c r="C56" s="189" t="s">
        <v>250</v>
      </c>
      <c r="D56" s="147" t="s">
        <v>364</v>
      </c>
      <c r="E56" s="291">
        <v>1</v>
      </c>
      <c r="F56" s="289"/>
      <c r="G56" s="289"/>
      <c r="H56" s="289"/>
      <c r="I56" s="289"/>
      <c r="J56" s="310"/>
      <c r="K56" s="310"/>
      <c r="L56" s="310"/>
      <c r="M56" s="310"/>
      <c r="N56" s="310"/>
      <c r="O56" s="310"/>
      <c r="P56" s="310"/>
    </row>
    <row r="57" spans="1:16" ht="25.5">
      <c r="A57" s="308">
        <v>33</v>
      </c>
      <c r="B57" s="147"/>
      <c r="C57" s="250" t="s">
        <v>251</v>
      </c>
      <c r="D57" s="147" t="s">
        <v>359</v>
      </c>
      <c r="E57" s="291">
        <v>1</v>
      </c>
      <c r="F57" s="289"/>
      <c r="G57" s="289"/>
      <c r="H57" s="289"/>
      <c r="I57" s="289"/>
      <c r="J57" s="310"/>
      <c r="K57" s="310"/>
      <c r="L57" s="310"/>
      <c r="M57" s="310"/>
      <c r="N57" s="310"/>
      <c r="O57" s="310"/>
      <c r="P57" s="310"/>
    </row>
    <row r="58" spans="1:16" ht="12.75">
      <c r="A58" s="147"/>
      <c r="B58" s="147"/>
      <c r="C58" s="250" t="s">
        <v>252</v>
      </c>
      <c r="D58" s="147"/>
      <c r="E58" s="289"/>
      <c r="F58" s="289"/>
      <c r="G58" s="289"/>
      <c r="H58" s="289"/>
      <c r="I58" s="289"/>
      <c r="J58" s="310"/>
      <c r="K58" s="310"/>
      <c r="L58" s="310"/>
      <c r="M58" s="310"/>
      <c r="N58" s="310"/>
      <c r="O58" s="310"/>
      <c r="P58" s="310"/>
    </row>
    <row r="59" spans="1:16" ht="12.75">
      <c r="A59" s="147">
        <v>34</v>
      </c>
      <c r="B59" s="147"/>
      <c r="C59" s="250" t="s">
        <v>253</v>
      </c>
      <c r="D59" s="147" t="s">
        <v>453</v>
      </c>
      <c r="E59" s="289">
        <v>3</v>
      </c>
      <c r="F59" s="289"/>
      <c r="G59" s="289"/>
      <c r="H59" s="289"/>
      <c r="I59" s="289"/>
      <c r="J59" s="310"/>
      <c r="K59" s="310"/>
      <c r="L59" s="310"/>
      <c r="M59" s="310"/>
      <c r="N59" s="310"/>
      <c r="O59" s="310"/>
      <c r="P59" s="310"/>
    </row>
    <row r="60" spans="1:16" ht="12.75">
      <c r="A60" s="147">
        <v>35</v>
      </c>
      <c r="B60" s="147"/>
      <c r="C60" s="250" t="s">
        <v>254</v>
      </c>
      <c r="D60" s="147" t="s">
        <v>360</v>
      </c>
      <c r="E60" s="289">
        <v>10</v>
      </c>
      <c r="F60" s="289"/>
      <c r="G60" s="289"/>
      <c r="H60" s="289"/>
      <c r="I60" s="289"/>
      <c r="J60" s="310"/>
      <c r="K60" s="310"/>
      <c r="L60" s="310"/>
      <c r="M60" s="310"/>
      <c r="N60" s="310"/>
      <c r="O60" s="310"/>
      <c r="P60" s="310"/>
    </row>
    <row r="61" spans="1:16" ht="12.75">
      <c r="A61" s="308"/>
      <c r="B61" s="147"/>
      <c r="C61" s="250"/>
      <c r="D61" s="147"/>
      <c r="E61" s="291"/>
      <c r="F61" s="289"/>
      <c r="G61" s="289"/>
      <c r="H61" s="289"/>
      <c r="I61" s="289"/>
      <c r="J61" s="310"/>
      <c r="K61" s="310"/>
      <c r="L61" s="310"/>
      <c r="M61" s="310"/>
      <c r="N61" s="310"/>
      <c r="O61" s="310"/>
      <c r="P61" s="310"/>
    </row>
    <row r="62" spans="1:16" ht="12.75">
      <c r="A62" s="96"/>
      <c r="B62" s="96"/>
      <c r="C62" s="304" t="s">
        <v>369</v>
      </c>
      <c r="D62" s="96"/>
      <c r="E62" s="96"/>
      <c r="F62" s="305"/>
      <c r="G62" s="305"/>
      <c r="H62" s="305"/>
      <c r="I62" s="305"/>
      <c r="J62" s="305"/>
      <c r="K62" s="305"/>
      <c r="L62" s="305"/>
      <c r="M62" s="305"/>
      <c r="N62" s="305"/>
      <c r="O62" s="305"/>
      <c r="P62" s="305"/>
    </row>
    <row r="63" spans="1:16" ht="12.75">
      <c r="A63" s="96"/>
      <c r="B63" s="96"/>
      <c r="C63" s="317" t="s">
        <v>602</v>
      </c>
      <c r="D63" s="96"/>
      <c r="E63" s="96"/>
      <c r="F63" s="305"/>
      <c r="G63" s="305"/>
      <c r="H63" s="305"/>
      <c r="I63" s="305"/>
      <c r="J63" s="305"/>
      <c r="K63" s="305"/>
      <c r="L63" s="305"/>
      <c r="M63" s="305"/>
      <c r="N63" s="305"/>
      <c r="O63" s="305"/>
      <c r="P63" s="305"/>
    </row>
    <row r="64" spans="1:16" ht="12.75">
      <c r="A64" s="96"/>
      <c r="B64" s="96"/>
      <c r="C64" s="404" t="s">
        <v>601</v>
      </c>
      <c r="D64" s="96"/>
      <c r="E64" s="96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7"/>
    </row>
    <row r="65" spans="1:16" ht="14.25">
      <c r="A65" s="76"/>
      <c r="B65" s="76"/>
      <c r="C65" s="77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78"/>
    </row>
    <row r="66" spans="1:16" ht="12.75">
      <c r="A66" s="52"/>
      <c r="B66" s="52"/>
      <c r="C66" s="82"/>
      <c r="D66" s="52"/>
      <c r="E66" s="52"/>
      <c r="F66" s="461"/>
      <c r="G66" s="461"/>
      <c r="H66" s="52"/>
      <c r="I66" s="52"/>
      <c r="J66" s="52"/>
      <c r="K66" s="52"/>
      <c r="L66" s="52"/>
      <c r="M66" s="52"/>
      <c r="N66" s="52"/>
      <c r="O66" s="52"/>
      <c r="P66" s="52"/>
    </row>
    <row r="67" spans="1:16" ht="12.75">
      <c r="A67" s="52"/>
      <c r="B67" s="52"/>
      <c r="C67" s="8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</row>
    <row r="68" spans="1:16" ht="12.75">
      <c r="A68" s="59"/>
      <c r="B68" s="59"/>
      <c r="C68" s="101"/>
      <c r="D68" s="5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</row>
    <row r="69" spans="1:16" ht="12.75">
      <c r="A69" s="79"/>
      <c r="B69" s="5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</row>
  </sheetData>
  <sheetProtection/>
  <mergeCells count="23">
    <mergeCell ref="F66:G66"/>
    <mergeCell ref="D9:D17"/>
    <mergeCell ref="F10:F17"/>
    <mergeCell ref="L9:P9"/>
    <mergeCell ref="G10:G17"/>
    <mergeCell ref="E9:E17"/>
    <mergeCell ref="L10:L17"/>
    <mergeCell ref="C9:C17"/>
    <mergeCell ref="B9:B17"/>
    <mergeCell ref="A9:A17"/>
    <mergeCell ref="N10:N17"/>
    <mergeCell ref="F9:K9"/>
    <mergeCell ref="O10:O17"/>
    <mergeCell ref="A1:L1"/>
    <mergeCell ref="D6:P6"/>
    <mergeCell ref="D7:L7"/>
    <mergeCell ref="D5:P5"/>
    <mergeCell ref="P10:P17"/>
    <mergeCell ref="K10:K17"/>
    <mergeCell ref="H10:H17"/>
    <mergeCell ref="J10:J17"/>
    <mergeCell ref="I10:I17"/>
    <mergeCell ref="M10:M1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9"/>
  <sheetViews>
    <sheetView zoomScalePageLayoutView="0" workbookViewId="0" topLeftCell="A1">
      <selection activeCell="D7" sqref="D7:L7"/>
    </sheetView>
  </sheetViews>
  <sheetFormatPr defaultColWidth="9.140625" defaultRowHeight="12.75"/>
  <cols>
    <col min="1" max="1" width="6.57421875" style="50" customWidth="1"/>
    <col min="2" max="2" width="4.7109375" style="50" customWidth="1"/>
    <col min="3" max="3" width="42.00390625" style="50" customWidth="1"/>
    <col min="4" max="4" width="7.00390625" style="50" customWidth="1"/>
    <col min="5" max="5" width="5.8515625" style="50" customWidth="1"/>
    <col min="6" max="6" width="6.421875" style="50" customWidth="1"/>
    <col min="7" max="7" width="6.8515625" style="50" customWidth="1"/>
    <col min="8" max="8" width="6.421875" style="50" customWidth="1"/>
    <col min="9" max="9" width="7.57421875" style="50" customWidth="1"/>
    <col min="10" max="10" width="6.421875" style="50" customWidth="1"/>
    <col min="11" max="11" width="9.140625" style="51" customWidth="1"/>
    <col min="12" max="13" width="7.57421875" style="50" customWidth="1"/>
    <col min="14" max="14" width="7.28125" style="50" customWidth="1"/>
    <col min="15" max="15" width="5.421875" style="50" customWidth="1"/>
    <col min="16" max="16" width="9.140625" style="51" customWidth="1"/>
  </cols>
  <sheetData>
    <row r="1" spans="1:12" ht="18">
      <c r="A1" s="467" t="s">
        <v>46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</row>
    <row r="2" spans="1:5" ht="12.75">
      <c r="A2" s="52"/>
      <c r="B2" s="52"/>
      <c r="D2" s="52"/>
      <c r="E2" s="52"/>
    </row>
    <row r="3" spans="1:6" ht="15.75">
      <c r="A3" s="52"/>
      <c r="B3" s="52"/>
      <c r="C3" s="53" t="s">
        <v>42</v>
      </c>
      <c r="D3" s="54"/>
      <c r="E3" s="55"/>
      <c r="F3" s="56"/>
    </row>
    <row r="4" spans="1:5" ht="12.75">
      <c r="A4" s="52"/>
      <c r="B4" s="52"/>
      <c r="C4" s="50" t="s">
        <v>324</v>
      </c>
      <c r="D4" s="52"/>
      <c r="E4" s="52"/>
    </row>
    <row r="5" spans="1:16" ht="15.75">
      <c r="A5" s="35"/>
      <c r="B5" s="35"/>
      <c r="C5" s="103" t="s">
        <v>57</v>
      </c>
      <c r="D5" s="457" t="s">
        <v>153</v>
      </c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</row>
    <row r="6" spans="1:16" ht="15.75">
      <c r="A6" s="52"/>
      <c r="B6" s="52"/>
      <c r="C6" s="57" t="s">
        <v>325</v>
      </c>
      <c r="D6" s="457" t="s">
        <v>153</v>
      </c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</row>
    <row r="7" spans="1:16" ht="12.75">
      <c r="A7" s="52"/>
      <c r="B7" s="52"/>
      <c r="C7" s="57" t="s">
        <v>326</v>
      </c>
      <c r="D7" s="458" t="s">
        <v>603</v>
      </c>
      <c r="E7" s="459"/>
      <c r="F7" s="459"/>
      <c r="G7" s="459"/>
      <c r="H7" s="459"/>
      <c r="I7" s="459"/>
      <c r="J7" s="459"/>
      <c r="K7" s="459"/>
      <c r="L7" s="459"/>
      <c r="M7" s="39"/>
      <c r="N7" s="34"/>
      <c r="O7" s="34"/>
      <c r="P7" s="34"/>
    </row>
    <row r="8" spans="1:5" ht="12.75">
      <c r="A8" s="52"/>
      <c r="B8" s="52"/>
      <c r="D8" s="52"/>
      <c r="E8" s="52"/>
    </row>
    <row r="9" spans="1:16" ht="14.25">
      <c r="A9" s="492" t="s">
        <v>327</v>
      </c>
      <c r="B9" s="506" t="s">
        <v>333</v>
      </c>
      <c r="C9" s="503" t="s">
        <v>334</v>
      </c>
      <c r="D9" s="487" t="s">
        <v>328</v>
      </c>
      <c r="E9" s="516" t="s">
        <v>329</v>
      </c>
      <c r="F9" s="489" t="s">
        <v>330</v>
      </c>
      <c r="G9" s="489"/>
      <c r="H9" s="489"/>
      <c r="I9" s="489"/>
      <c r="J9" s="489"/>
      <c r="K9" s="489"/>
      <c r="L9" s="490" t="s">
        <v>331</v>
      </c>
      <c r="M9" s="490"/>
      <c r="N9" s="490"/>
      <c r="O9" s="490"/>
      <c r="P9" s="491"/>
    </row>
    <row r="10" spans="1:16" ht="12.75">
      <c r="A10" s="493"/>
      <c r="B10" s="507"/>
      <c r="C10" s="504"/>
      <c r="D10" s="479"/>
      <c r="E10" s="510"/>
      <c r="F10" s="500" t="s">
        <v>442</v>
      </c>
      <c r="G10" s="514" t="s">
        <v>443</v>
      </c>
      <c r="H10" s="479" t="s">
        <v>444</v>
      </c>
      <c r="I10" s="510" t="s">
        <v>445</v>
      </c>
      <c r="J10" s="479" t="s">
        <v>446</v>
      </c>
      <c r="K10" s="512" t="s">
        <v>447</v>
      </c>
      <c r="L10" s="485" t="s">
        <v>448</v>
      </c>
      <c r="M10" s="510" t="s">
        <v>444</v>
      </c>
      <c r="N10" s="479" t="s">
        <v>445</v>
      </c>
      <c r="O10" s="510" t="s">
        <v>446</v>
      </c>
      <c r="P10" s="509" t="s">
        <v>449</v>
      </c>
    </row>
    <row r="11" spans="1:16" ht="12.75">
      <c r="A11" s="493"/>
      <c r="B11" s="507"/>
      <c r="C11" s="504"/>
      <c r="D11" s="479"/>
      <c r="E11" s="510"/>
      <c r="F11" s="500"/>
      <c r="G11" s="514"/>
      <c r="H11" s="479"/>
      <c r="I11" s="510"/>
      <c r="J11" s="479"/>
      <c r="K11" s="512"/>
      <c r="L11" s="485"/>
      <c r="M11" s="510"/>
      <c r="N11" s="479"/>
      <c r="O11" s="510"/>
      <c r="P11" s="509"/>
    </row>
    <row r="12" spans="1:16" ht="12.75">
      <c r="A12" s="493"/>
      <c r="B12" s="507"/>
      <c r="C12" s="504"/>
      <c r="D12" s="479"/>
      <c r="E12" s="510"/>
      <c r="F12" s="500"/>
      <c r="G12" s="514"/>
      <c r="H12" s="479"/>
      <c r="I12" s="510"/>
      <c r="J12" s="479"/>
      <c r="K12" s="512"/>
      <c r="L12" s="485"/>
      <c r="M12" s="510"/>
      <c r="N12" s="479"/>
      <c r="O12" s="510"/>
      <c r="P12" s="509"/>
    </row>
    <row r="13" spans="1:16" ht="12.75">
      <c r="A13" s="493"/>
      <c r="B13" s="507"/>
      <c r="C13" s="504"/>
      <c r="D13" s="479"/>
      <c r="E13" s="510"/>
      <c r="F13" s="500"/>
      <c r="G13" s="514"/>
      <c r="H13" s="479"/>
      <c r="I13" s="510"/>
      <c r="J13" s="479"/>
      <c r="K13" s="512"/>
      <c r="L13" s="485"/>
      <c r="M13" s="510"/>
      <c r="N13" s="479"/>
      <c r="O13" s="510"/>
      <c r="P13" s="509"/>
    </row>
    <row r="14" spans="1:16" ht="12.75">
      <c r="A14" s="493"/>
      <c r="B14" s="507"/>
      <c r="C14" s="504"/>
      <c r="D14" s="479"/>
      <c r="E14" s="510"/>
      <c r="F14" s="500"/>
      <c r="G14" s="514"/>
      <c r="H14" s="479"/>
      <c r="I14" s="510"/>
      <c r="J14" s="479"/>
      <c r="K14" s="512"/>
      <c r="L14" s="485"/>
      <c r="M14" s="510"/>
      <c r="N14" s="479"/>
      <c r="O14" s="510"/>
      <c r="P14" s="509"/>
    </row>
    <row r="15" spans="1:16" ht="12.75">
      <c r="A15" s="493"/>
      <c r="B15" s="507"/>
      <c r="C15" s="504"/>
      <c r="D15" s="479"/>
      <c r="E15" s="510"/>
      <c r="F15" s="500"/>
      <c r="G15" s="514"/>
      <c r="H15" s="479"/>
      <c r="I15" s="510"/>
      <c r="J15" s="479"/>
      <c r="K15" s="512"/>
      <c r="L15" s="485"/>
      <c r="M15" s="510"/>
      <c r="N15" s="479"/>
      <c r="O15" s="510"/>
      <c r="P15" s="509"/>
    </row>
    <row r="16" spans="1:16" ht="12.75">
      <c r="A16" s="493"/>
      <c r="B16" s="507"/>
      <c r="C16" s="504"/>
      <c r="D16" s="479"/>
      <c r="E16" s="510"/>
      <c r="F16" s="500"/>
      <c r="G16" s="514"/>
      <c r="H16" s="479"/>
      <c r="I16" s="510"/>
      <c r="J16" s="479"/>
      <c r="K16" s="512"/>
      <c r="L16" s="485"/>
      <c r="M16" s="510"/>
      <c r="N16" s="479"/>
      <c r="O16" s="510"/>
      <c r="P16" s="510"/>
    </row>
    <row r="17" spans="1:16" ht="12.75">
      <c r="A17" s="494"/>
      <c r="B17" s="508"/>
      <c r="C17" s="505"/>
      <c r="D17" s="480"/>
      <c r="E17" s="511"/>
      <c r="F17" s="501"/>
      <c r="G17" s="515"/>
      <c r="H17" s="480"/>
      <c r="I17" s="511"/>
      <c r="J17" s="480"/>
      <c r="K17" s="513"/>
      <c r="L17" s="486"/>
      <c r="M17" s="511"/>
      <c r="N17" s="480"/>
      <c r="O17" s="511"/>
      <c r="P17" s="511"/>
    </row>
    <row r="18" spans="1:16" ht="12.75">
      <c r="A18" s="94" t="s">
        <v>342</v>
      </c>
      <c r="B18" s="95" t="s">
        <v>343</v>
      </c>
      <c r="C18" s="96" t="s">
        <v>344</v>
      </c>
      <c r="D18" s="65" t="s">
        <v>345</v>
      </c>
      <c r="E18" s="61" t="s">
        <v>346</v>
      </c>
      <c r="F18" s="63" t="s">
        <v>347</v>
      </c>
      <c r="G18" s="118" t="s">
        <v>348</v>
      </c>
      <c r="H18" s="61" t="s">
        <v>349</v>
      </c>
      <c r="I18" s="65" t="s">
        <v>350</v>
      </c>
      <c r="J18" s="61" t="s">
        <v>351</v>
      </c>
      <c r="K18" s="88" t="s">
        <v>352</v>
      </c>
      <c r="L18" s="68" t="s">
        <v>353</v>
      </c>
      <c r="M18" s="61" t="s">
        <v>354</v>
      </c>
      <c r="N18" s="65" t="s">
        <v>355</v>
      </c>
      <c r="O18" s="61" t="s">
        <v>356</v>
      </c>
      <c r="P18" s="61" t="s">
        <v>357</v>
      </c>
    </row>
    <row r="19" spans="1:16" ht="12.75">
      <c r="A19" s="96"/>
      <c r="B19" s="287"/>
      <c r="C19" s="96"/>
      <c r="D19" s="61"/>
      <c r="E19" s="61"/>
      <c r="F19" s="96"/>
      <c r="G19" s="87"/>
      <c r="H19" s="61"/>
      <c r="I19" s="61"/>
      <c r="J19" s="61"/>
      <c r="K19" s="88"/>
      <c r="L19" s="286"/>
      <c r="M19" s="61"/>
      <c r="N19" s="61"/>
      <c r="O19" s="61"/>
      <c r="P19" s="61"/>
    </row>
    <row r="20" spans="1:17" ht="12.75">
      <c r="A20" s="96">
        <v>1</v>
      </c>
      <c r="B20" s="96"/>
      <c r="C20" s="341" t="s">
        <v>72</v>
      </c>
      <c r="D20" s="289" t="s">
        <v>453</v>
      </c>
      <c r="E20" s="342">
        <v>1</v>
      </c>
      <c r="F20" s="310"/>
      <c r="G20" s="343"/>
      <c r="H20" s="344"/>
      <c r="I20" s="310"/>
      <c r="J20" s="345"/>
      <c r="K20" s="343"/>
      <c r="L20" s="343"/>
      <c r="M20" s="343"/>
      <c r="N20" s="343"/>
      <c r="O20" s="343"/>
      <c r="P20" s="343"/>
      <c r="Q20" s="81"/>
    </row>
    <row r="21" spans="1:16" ht="12.75">
      <c r="A21" s="147">
        <f>A20+1</f>
        <v>2</v>
      </c>
      <c r="B21" s="147"/>
      <c r="C21" s="341" t="s">
        <v>73</v>
      </c>
      <c r="D21" s="289" t="s">
        <v>453</v>
      </c>
      <c r="E21" s="342">
        <v>1</v>
      </c>
      <c r="F21" s="310"/>
      <c r="G21" s="343"/>
      <c r="H21" s="344"/>
      <c r="I21" s="310"/>
      <c r="J21" s="345"/>
      <c r="K21" s="343"/>
      <c r="L21" s="343"/>
      <c r="M21" s="343"/>
      <c r="N21" s="343"/>
      <c r="O21" s="343"/>
      <c r="P21" s="343"/>
    </row>
    <row r="22" spans="1:27" ht="25.5">
      <c r="A22" s="147">
        <f aca="true" t="shared" si="0" ref="A22:A49">A21+1</f>
        <v>3</v>
      </c>
      <c r="B22" s="308"/>
      <c r="C22" s="346" t="s">
        <v>74</v>
      </c>
      <c r="D22" s="289" t="s">
        <v>453</v>
      </c>
      <c r="E22" s="342">
        <v>1</v>
      </c>
      <c r="F22" s="310"/>
      <c r="G22" s="343"/>
      <c r="H22" s="344"/>
      <c r="I22" s="310"/>
      <c r="J22" s="345"/>
      <c r="K22" s="343"/>
      <c r="L22" s="343"/>
      <c r="M22" s="343"/>
      <c r="N22" s="343"/>
      <c r="O22" s="343"/>
      <c r="P22" s="343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</row>
    <row r="23" spans="1:16" ht="25.5">
      <c r="A23" s="147">
        <f t="shared" si="0"/>
        <v>4</v>
      </c>
      <c r="B23" s="147"/>
      <c r="C23" s="346" t="s">
        <v>75</v>
      </c>
      <c r="D23" s="289" t="s">
        <v>453</v>
      </c>
      <c r="E23" s="342">
        <v>1</v>
      </c>
      <c r="F23" s="310"/>
      <c r="G23" s="343"/>
      <c r="H23" s="344"/>
      <c r="I23" s="310"/>
      <c r="J23" s="345"/>
      <c r="K23" s="343"/>
      <c r="L23" s="343"/>
      <c r="M23" s="343"/>
      <c r="N23" s="343"/>
      <c r="O23" s="343"/>
      <c r="P23" s="343"/>
    </row>
    <row r="24" spans="1:16" ht="12.75">
      <c r="A24" s="147">
        <f t="shared" si="0"/>
        <v>5</v>
      </c>
      <c r="B24" s="147"/>
      <c r="C24" s="341" t="s">
        <v>76</v>
      </c>
      <c r="D24" s="289" t="s">
        <v>453</v>
      </c>
      <c r="E24" s="342">
        <v>1</v>
      </c>
      <c r="F24" s="310"/>
      <c r="G24" s="343"/>
      <c r="H24" s="344"/>
      <c r="I24" s="310"/>
      <c r="J24" s="345"/>
      <c r="K24" s="343"/>
      <c r="L24" s="343"/>
      <c r="M24" s="343"/>
      <c r="N24" s="343"/>
      <c r="O24" s="343"/>
      <c r="P24" s="343"/>
    </row>
    <row r="25" spans="1:20" ht="12.75">
      <c r="A25" s="147">
        <f t="shared" si="0"/>
        <v>6</v>
      </c>
      <c r="B25" s="147"/>
      <c r="C25" s="341" t="s">
        <v>77</v>
      </c>
      <c r="D25" s="289" t="s">
        <v>453</v>
      </c>
      <c r="E25" s="342">
        <v>10</v>
      </c>
      <c r="F25" s="310"/>
      <c r="G25" s="343"/>
      <c r="H25" s="344"/>
      <c r="I25" s="310"/>
      <c r="J25" s="345"/>
      <c r="K25" s="343"/>
      <c r="L25" s="343"/>
      <c r="M25" s="343"/>
      <c r="N25" s="343"/>
      <c r="O25" s="343"/>
      <c r="P25" s="343"/>
      <c r="Q25" s="16"/>
      <c r="R25" s="16"/>
      <c r="S25" s="16"/>
      <c r="T25" s="16"/>
    </row>
    <row r="26" spans="1:27" ht="15.75" customHeight="1">
      <c r="A26" s="147">
        <f t="shared" si="0"/>
        <v>7</v>
      </c>
      <c r="B26" s="147"/>
      <c r="C26" s="341" t="s">
        <v>78</v>
      </c>
      <c r="D26" s="289" t="s">
        <v>453</v>
      </c>
      <c r="E26" s="342">
        <v>9</v>
      </c>
      <c r="F26" s="310"/>
      <c r="G26" s="343"/>
      <c r="H26" s="344"/>
      <c r="I26" s="310"/>
      <c r="J26" s="345"/>
      <c r="K26" s="343"/>
      <c r="L26" s="343"/>
      <c r="M26" s="343"/>
      <c r="N26" s="343"/>
      <c r="O26" s="343"/>
      <c r="P26" s="343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</row>
    <row r="27" spans="1:27" ht="13.5" customHeight="1">
      <c r="A27" s="147">
        <f t="shared" si="0"/>
        <v>8</v>
      </c>
      <c r="B27" s="147"/>
      <c r="C27" s="341" t="s">
        <v>79</v>
      </c>
      <c r="D27" s="289" t="s">
        <v>453</v>
      </c>
      <c r="E27" s="342">
        <v>1</v>
      </c>
      <c r="F27" s="310"/>
      <c r="G27" s="343"/>
      <c r="H27" s="344"/>
      <c r="I27" s="310"/>
      <c r="J27" s="345"/>
      <c r="K27" s="343"/>
      <c r="L27" s="343"/>
      <c r="M27" s="343"/>
      <c r="N27" s="343"/>
      <c r="O27" s="343"/>
      <c r="P27" s="343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</row>
    <row r="28" spans="1:16" ht="12.75">
      <c r="A28" s="147">
        <f t="shared" si="0"/>
        <v>9</v>
      </c>
      <c r="B28" s="308"/>
      <c r="C28" s="341" t="s">
        <v>80</v>
      </c>
      <c r="D28" s="289" t="s">
        <v>453</v>
      </c>
      <c r="E28" s="342">
        <v>2</v>
      </c>
      <c r="F28" s="310"/>
      <c r="G28" s="343"/>
      <c r="H28" s="344"/>
      <c r="I28" s="310"/>
      <c r="J28" s="345"/>
      <c r="K28" s="343"/>
      <c r="L28" s="343"/>
      <c r="M28" s="343"/>
      <c r="N28" s="343"/>
      <c r="O28" s="343"/>
      <c r="P28" s="343"/>
    </row>
    <row r="29" spans="1:16" ht="25.5">
      <c r="A29" s="147">
        <f t="shared" si="0"/>
        <v>10</v>
      </c>
      <c r="B29" s="308"/>
      <c r="C29" s="347" t="s">
        <v>81</v>
      </c>
      <c r="D29" s="188" t="s">
        <v>453</v>
      </c>
      <c r="E29" s="348">
        <v>28</v>
      </c>
      <c r="F29" s="338"/>
      <c r="G29" s="343"/>
      <c r="H29" s="344"/>
      <c r="I29" s="338"/>
      <c r="J29" s="345"/>
      <c r="K29" s="343"/>
      <c r="L29" s="343"/>
      <c r="M29" s="343"/>
      <c r="N29" s="343"/>
      <c r="O29" s="343"/>
      <c r="P29" s="343"/>
    </row>
    <row r="30" spans="1:16" ht="25.5">
      <c r="A30" s="147">
        <f t="shared" si="0"/>
        <v>11</v>
      </c>
      <c r="B30" s="308"/>
      <c r="C30" s="346" t="s">
        <v>82</v>
      </c>
      <c r="D30" s="289" t="s">
        <v>453</v>
      </c>
      <c r="E30" s="342">
        <v>2</v>
      </c>
      <c r="F30" s="310"/>
      <c r="G30" s="343"/>
      <c r="H30" s="344"/>
      <c r="I30" s="310"/>
      <c r="J30" s="345"/>
      <c r="K30" s="343"/>
      <c r="L30" s="343"/>
      <c r="M30" s="343"/>
      <c r="N30" s="343"/>
      <c r="O30" s="343"/>
      <c r="P30" s="343"/>
    </row>
    <row r="31" spans="1:16" ht="12.75">
      <c r="A31" s="147">
        <f t="shared" si="0"/>
        <v>12</v>
      </c>
      <c r="B31" s="308"/>
      <c r="C31" s="341" t="s">
        <v>83</v>
      </c>
      <c r="D31" s="289" t="s">
        <v>453</v>
      </c>
      <c r="E31" s="342">
        <v>4</v>
      </c>
      <c r="F31" s="310"/>
      <c r="G31" s="343"/>
      <c r="H31" s="344"/>
      <c r="I31" s="310"/>
      <c r="J31" s="345"/>
      <c r="K31" s="343"/>
      <c r="L31" s="343"/>
      <c r="M31" s="343"/>
      <c r="N31" s="343"/>
      <c r="O31" s="343"/>
      <c r="P31" s="343"/>
    </row>
    <row r="32" spans="1:16" ht="12.75">
      <c r="A32" s="147">
        <f t="shared" si="0"/>
        <v>13</v>
      </c>
      <c r="B32" s="147"/>
      <c r="C32" s="341" t="s">
        <v>84</v>
      </c>
      <c r="D32" s="289" t="s">
        <v>453</v>
      </c>
      <c r="E32" s="342">
        <v>24</v>
      </c>
      <c r="F32" s="310"/>
      <c r="G32" s="343"/>
      <c r="H32" s="344"/>
      <c r="I32" s="310"/>
      <c r="J32" s="345"/>
      <c r="K32" s="343"/>
      <c r="L32" s="343"/>
      <c r="M32" s="343"/>
      <c r="N32" s="343"/>
      <c r="O32" s="343"/>
      <c r="P32" s="343"/>
    </row>
    <row r="33" spans="1:16" ht="12.75">
      <c r="A33" s="147">
        <f t="shared" si="0"/>
        <v>14</v>
      </c>
      <c r="B33" s="147"/>
      <c r="C33" s="349" t="s">
        <v>85</v>
      </c>
      <c r="D33" s="188" t="s">
        <v>453</v>
      </c>
      <c r="E33" s="348">
        <v>2</v>
      </c>
      <c r="F33" s="338"/>
      <c r="G33" s="343"/>
      <c r="H33" s="344"/>
      <c r="I33" s="338"/>
      <c r="J33" s="345"/>
      <c r="K33" s="343"/>
      <c r="L33" s="343"/>
      <c r="M33" s="343"/>
      <c r="N33" s="343"/>
      <c r="O33" s="343"/>
      <c r="P33" s="343"/>
    </row>
    <row r="34" spans="1:16" ht="12.75">
      <c r="A34" s="147">
        <f t="shared" si="0"/>
        <v>15</v>
      </c>
      <c r="B34" s="147"/>
      <c r="C34" s="349" t="s">
        <v>86</v>
      </c>
      <c r="D34" s="188" t="s">
        <v>453</v>
      </c>
      <c r="E34" s="348">
        <v>2</v>
      </c>
      <c r="F34" s="338"/>
      <c r="G34" s="343"/>
      <c r="H34" s="344"/>
      <c r="I34" s="338"/>
      <c r="J34" s="345"/>
      <c r="K34" s="343"/>
      <c r="L34" s="343"/>
      <c r="M34" s="343"/>
      <c r="N34" s="343"/>
      <c r="O34" s="343"/>
      <c r="P34" s="343"/>
    </row>
    <row r="35" spans="1:16" ht="25.5">
      <c r="A35" s="147">
        <f t="shared" si="0"/>
        <v>16</v>
      </c>
      <c r="B35" s="147"/>
      <c r="C35" s="347" t="s">
        <v>87</v>
      </c>
      <c r="D35" s="188" t="s">
        <v>453</v>
      </c>
      <c r="E35" s="348">
        <v>3</v>
      </c>
      <c r="F35" s="338"/>
      <c r="G35" s="343"/>
      <c r="H35" s="344"/>
      <c r="I35" s="338"/>
      <c r="J35" s="345"/>
      <c r="K35" s="343"/>
      <c r="L35" s="343"/>
      <c r="M35" s="343"/>
      <c r="N35" s="343"/>
      <c r="O35" s="343"/>
      <c r="P35" s="343"/>
    </row>
    <row r="36" spans="1:27" ht="12.75">
      <c r="A36" s="147">
        <f t="shared" si="0"/>
        <v>17</v>
      </c>
      <c r="B36" s="308"/>
      <c r="C36" s="341" t="s">
        <v>88</v>
      </c>
      <c r="D36" s="289" t="s">
        <v>453</v>
      </c>
      <c r="E36" s="342">
        <v>2</v>
      </c>
      <c r="F36" s="310"/>
      <c r="G36" s="343"/>
      <c r="H36" s="344"/>
      <c r="I36" s="310"/>
      <c r="J36" s="345"/>
      <c r="K36" s="343"/>
      <c r="L36" s="343"/>
      <c r="M36" s="343"/>
      <c r="N36" s="343"/>
      <c r="O36" s="343"/>
      <c r="P36" s="343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</row>
    <row r="37" spans="1:16" ht="12.75">
      <c r="A37" s="147">
        <f t="shared" si="0"/>
        <v>18</v>
      </c>
      <c r="B37" s="147"/>
      <c r="C37" s="341" t="s">
        <v>89</v>
      </c>
      <c r="D37" s="289" t="s">
        <v>453</v>
      </c>
      <c r="E37" s="342">
        <v>32</v>
      </c>
      <c r="F37" s="310"/>
      <c r="G37" s="343"/>
      <c r="H37" s="344"/>
      <c r="I37" s="310"/>
      <c r="J37" s="345"/>
      <c r="K37" s="343"/>
      <c r="L37" s="343"/>
      <c r="M37" s="343"/>
      <c r="N37" s="343"/>
      <c r="O37" s="343"/>
      <c r="P37" s="343"/>
    </row>
    <row r="38" spans="1:16" ht="12.75">
      <c r="A38" s="147">
        <f t="shared" si="0"/>
        <v>19</v>
      </c>
      <c r="B38" s="147"/>
      <c r="C38" s="341" t="s">
        <v>90</v>
      </c>
      <c r="D38" s="289" t="s">
        <v>453</v>
      </c>
      <c r="E38" s="342">
        <v>8</v>
      </c>
      <c r="F38" s="310"/>
      <c r="G38" s="343"/>
      <c r="H38" s="344"/>
      <c r="I38" s="310"/>
      <c r="J38" s="345"/>
      <c r="K38" s="343"/>
      <c r="L38" s="343"/>
      <c r="M38" s="343"/>
      <c r="N38" s="343"/>
      <c r="O38" s="343"/>
      <c r="P38" s="343"/>
    </row>
    <row r="39" spans="1:16" ht="25.5">
      <c r="A39" s="147">
        <f t="shared" si="0"/>
        <v>20</v>
      </c>
      <c r="B39" s="147"/>
      <c r="C39" s="346" t="s">
        <v>91</v>
      </c>
      <c r="D39" s="289" t="s">
        <v>453</v>
      </c>
      <c r="E39" s="342">
        <v>7</v>
      </c>
      <c r="F39" s="310"/>
      <c r="G39" s="343"/>
      <c r="H39" s="344"/>
      <c r="I39" s="310"/>
      <c r="J39" s="345"/>
      <c r="K39" s="343"/>
      <c r="L39" s="343"/>
      <c r="M39" s="343"/>
      <c r="N39" s="343"/>
      <c r="O39" s="343"/>
      <c r="P39" s="343"/>
    </row>
    <row r="40" spans="1:16" ht="25.5">
      <c r="A40" s="147">
        <f t="shared" si="0"/>
        <v>21</v>
      </c>
      <c r="B40" s="147"/>
      <c r="C40" s="346" t="s">
        <v>92</v>
      </c>
      <c r="D40" s="289" t="s">
        <v>453</v>
      </c>
      <c r="E40" s="342">
        <v>54</v>
      </c>
      <c r="F40" s="310"/>
      <c r="G40" s="343"/>
      <c r="H40" s="344"/>
      <c r="I40" s="310"/>
      <c r="J40" s="345"/>
      <c r="K40" s="343"/>
      <c r="L40" s="343"/>
      <c r="M40" s="343"/>
      <c r="N40" s="343"/>
      <c r="O40" s="343"/>
      <c r="P40" s="343"/>
    </row>
    <row r="41" spans="1:16" ht="12.75">
      <c r="A41" s="147">
        <f t="shared" si="0"/>
        <v>22</v>
      </c>
      <c r="B41" s="147"/>
      <c r="C41" s="341" t="s">
        <v>93</v>
      </c>
      <c r="D41" s="289" t="s">
        <v>94</v>
      </c>
      <c r="E41" s="342">
        <v>15</v>
      </c>
      <c r="F41" s="310"/>
      <c r="G41" s="343"/>
      <c r="H41" s="344"/>
      <c r="I41" s="310"/>
      <c r="J41" s="345"/>
      <c r="K41" s="343"/>
      <c r="L41" s="343"/>
      <c r="M41" s="343"/>
      <c r="N41" s="343"/>
      <c r="O41" s="343"/>
      <c r="P41" s="343"/>
    </row>
    <row r="42" spans="1:16" ht="12.75">
      <c r="A42" s="147">
        <f t="shared" si="0"/>
        <v>23</v>
      </c>
      <c r="B42" s="147"/>
      <c r="C42" s="341" t="s">
        <v>95</v>
      </c>
      <c r="D42" s="289" t="s">
        <v>94</v>
      </c>
      <c r="E42" s="342">
        <v>10</v>
      </c>
      <c r="F42" s="310"/>
      <c r="G42" s="343"/>
      <c r="H42" s="344"/>
      <c r="I42" s="310"/>
      <c r="J42" s="345"/>
      <c r="K42" s="343"/>
      <c r="L42" s="343"/>
      <c r="M42" s="343"/>
      <c r="N42" s="343"/>
      <c r="O42" s="343"/>
      <c r="P42" s="343"/>
    </row>
    <row r="43" spans="1:16" ht="12.75">
      <c r="A43" s="147">
        <f t="shared" si="0"/>
        <v>24</v>
      </c>
      <c r="B43" s="147"/>
      <c r="C43" s="341" t="s">
        <v>96</v>
      </c>
      <c r="D43" s="289" t="s">
        <v>94</v>
      </c>
      <c r="E43" s="342">
        <v>250</v>
      </c>
      <c r="F43" s="310"/>
      <c r="G43" s="343"/>
      <c r="H43" s="344"/>
      <c r="I43" s="310"/>
      <c r="J43" s="345"/>
      <c r="K43" s="343"/>
      <c r="L43" s="343"/>
      <c r="M43" s="343"/>
      <c r="N43" s="343"/>
      <c r="O43" s="343"/>
      <c r="P43" s="343"/>
    </row>
    <row r="44" spans="1:16" ht="12.75">
      <c r="A44" s="147">
        <f t="shared" si="0"/>
        <v>25</v>
      </c>
      <c r="B44" s="147"/>
      <c r="C44" s="341" t="s">
        <v>97</v>
      </c>
      <c r="D44" s="289" t="s">
        <v>94</v>
      </c>
      <c r="E44" s="342">
        <v>350</v>
      </c>
      <c r="F44" s="310"/>
      <c r="G44" s="343"/>
      <c r="H44" s="344"/>
      <c r="I44" s="310"/>
      <c r="J44" s="345"/>
      <c r="K44" s="343"/>
      <c r="L44" s="343"/>
      <c r="M44" s="343"/>
      <c r="N44" s="343"/>
      <c r="O44" s="343"/>
      <c r="P44" s="343"/>
    </row>
    <row r="45" spans="1:16" ht="12.75">
      <c r="A45" s="147">
        <f t="shared" si="0"/>
        <v>26</v>
      </c>
      <c r="B45" s="147"/>
      <c r="C45" s="341" t="s">
        <v>98</v>
      </c>
      <c r="D45" s="289" t="s">
        <v>94</v>
      </c>
      <c r="E45" s="342">
        <v>20</v>
      </c>
      <c r="F45" s="310"/>
      <c r="G45" s="343"/>
      <c r="H45" s="344"/>
      <c r="I45" s="310"/>
      <c r="J45" s="345"/>
      <c r="K45" s="343"/>
      <c r="L45" s="343"/>
      <c r="M45" s="343"/>
      <c r="N45" s="343"/>
      <c r="O45" s="343"/>
      <c r="P45" s="343"/>
    </row>
    <row r="46" spans="1:16" ht="12.75">
      <c r="A46" s="147">
        <f t="shared" si="0"/>
        <v>27</v>
      </c>
      <c r="B46" s="147"/>
      <c r="C46" s="341" t="s">
        <v>99</v>
      </c>
      <c r="D46" s="289" t="s">
        <v>94</v>
      </c>
      <c r="E46" s="342">
        <v>5</v>
      </c>
      <c r="F46" s="310"/>
      <c r="G46" s="343"/>
      <c r="H46" s="344"/>
      <c r="I46" s="310"/>
      <c r="J46" s="345"/>
      <c r="K46" s="343"/>
      <c r="L46" s="343"/>
      <c r="M46" s="343"/>
      <c r="N46" s="343"/>
      <c r="O46" s="343"/>
      <c r="P46" s="343"/>
    </row>
    <row r="47" spans="1:16" ht="12.75">
      <c r="A47" s="147">
        <f t="shared" si="0"/>
        <v>28</v>
      </c>
      <c r="B47" s="147"/>
      <c r="C47" s="341" t="s">
        <v>100</v>
      </c>
      <c r="D47" s="289" t="s">
        <v>94</v>
      </c>
      <c r="E47" s="342">
        <v>20</v>
      </c>
      <c r="F47" s="310"/>
      <c r="G47" s="343"/>
      <c r="H47" s="344"/>
      <c r="I47" s="310"/>
      <c r="J47" s="345"/>
      <c r="K47" s="343"/>
      <c r="L47" s="343"/>
      <c r="M47" s="343"/>
      <c r="N47" s="343"/>
      <c r="O47" s="343"/>
      <c r="P47" s="343"/>
    </row>
    <row r="48" spans="1:16" ht="12.75">
      <c r="A48" s="147">
        <f t="shared" si="0"/>
        <v>29</v>
      </c>
      <c r="B48" s="147"/>
      <c r="C48" s="341" t="s">
        <v>101</v>
      </c>
      <c r="D48" s="289" t="s">
        <v>94</v>
      </c>
      <c r="E48" s="342">
        <v>20</v>
      </c>
      <c r="F48" s="310"/>
      <c r="G48" s="343"/>
      <c r="H48" s="344"/>
      <c r="I48" s="310"/>
      <c r="J48" s="345"/>
      <c r="K48" s="343"/>
      <c r="L48" s="343"/>
      <c r="M48" s="343"/>
      <c r="N48" s="343"/>
      <c r="O48" s="343"/>
      <c r="P48" s="343"/>
    </row>
    <row r="49" spans="1:16" ht="12.75">
      <c r="A49" s="147">
        <f t="shared" si="0"/>
        <v>30</v>
      </c>
      <c r="B49" s="96"/>
      <c r="C49" s="341" t="s">
        <v>102</v>
      </c>
      <c r="D49" s="289" t="s">
        <v>453</v>
      </c>
      <c r="E49" s="342">
        <v>50</v>
      </c>
      <c r="F49" s="310"/>
      <c r="G49" s="343"/>
      <c r="H49" s="344"/>
      <c r="I49" s="310"/>
      <c r="J49" s="345"/>
      <c r="K49" s="343"/>
      <c r="L49" s="343"/>
      <c r="M49" s="343"/>
      <c r="N49" s="343"/>
      <c r="O49" s="343"/>
      <c r="P49" s="343"/>
    </row>
    <row r="50" spans="1:16" ht="12.75">
      <c r="A50" s="147">
        <v>31</v>
      </c>
      <c r="B50" s="96"/>
      <c r="C50" s="350" t="s">
        <v>416</v>
      </c>
      <c r="D50" s="351" t="s">
        <v>359</v>
      </c>
      <c r="E50" s="352" t="s">
        <v>40</v>
      </c>
      <c r="F50" s="343"/>
      <c r="G50" s="343"/>
      <c r="H50" s="344"/>
      <c r="I50" s="343"/>
      <c r="J50" s="345"/>
      <c r="K50" s="343"/>
      <c r="L50" s="343"/>
      <c r="M50" s="343"/>
      <c r="N50" s="343"/>
      <c r="O50" s="343"/>
      <c r="P50" s="343"/>
    </row>
    <row r="51" spans="1:16" ht="12.75">
      <c r="A51" s="147">
        <v>32</v>
      </c>
      <c r="B51" s="96"/>
      <c r="C51" s="353" t="s">
        <v>103</v>
      </c>
      <c r="D51" s="351" t="s">
        <v>104</v>
      </c>
      <c r="E51" s="352" t="s">
        <v>41</v>
      </c>
      <c r="F51" s="343"/>
      <c r="G51" s="343"/>
      <c r="H51" s="344"/>
      <c r="I51" s="343"/>
      <c r="J51" s="343"/>
      <c r="K51" s="343"/>
      <c r="L51" s="343"/>
      <c r="M51" s="343"/>
      <c r="N51" s="343"/>
      <c r="O51" s="343"/>
      <c r="P51" s="343"/>
    </row>
    <row r="52" spans="1:16" ht="15">
      <c r="A52" s="147"/>
      <c r="B52" s="318"/>
      <c r="C52" s="354"/>
      <c r="D52" s="355"/>
      <c r="E52" s="356"/>
      <c r="F52" s="357"/>
      <c r="G52" s="357"/>
      <c r="H52" s="358"/>
      <c r="I52" s="357"/>
      <c r="J52" s="357"/>
      <c r="K52" s="357"/>
      <c r="L52" s="357"/>
      <c r="M52" s="357"/>
      <c r="N52" s="357"/>
      <c r="O52" s="357"/>
      <c r="P52" s="357"/>
    </row>
    <row r="53" spans="1:16" ht="12.75">
      <c r="A53" s="96"/>
      <c r="B53" s="96"/>
      <c r="C53" s="304" t="s">
        <v>369</v>
      </c>
      <c r="D53" s="96"/>
      <c r="E53" s="96"/>
      <c r="F53" s="96"/>
      <c r="G53" s="96"/>
      <c r="H53" s="96"/>
      <c r="I53" s="96"/>
      <c r="J53" s="96"/>
      <c r="K53" s="96"/>
      <c r="L53" s="305"/>
      <c r="M53" s="305"/>
      <c r="N53" s="305"/>
      <c r="O53" s="305"/>
      <c r="P53" s="305"/>
    </row>
    <row r="54" spans="1:16" ht="12.75">
      <c r="A54" s="96"/>
      <c r="B54" s="96"/>
      <c r="C54" s="311" t="s">
        <v>602</v>
      </c>
      <c r="D54" s="96"/>
      <c r="E54" s="96"/>
      <c r="F54" s="96"/>
      <c r="G54" s="96"/>
      <c r="H54" s="96"/>
      <c r="I54" s="96"/>
      <c r="J54" s="96"/>
      <c r="K54" s="96"/>
      <c r="L54" s="305"/>
      <c r="M54" s="305"/>
      <c r="N54" s="305"/>
      <c r="O54" s="305"/>
      <c r="P54" s="305"/>
    </row>
    <row r="55" spans="1:16" ht="12.75">
      <c r="A55" s="96"/>
      <c r="B55" s="96"/>
      <c r="C55" s="402" t="s">
        <v>601</v>
      </c>
      <c r="D55" s="96"/>
      <c r="E55" s="96"/>
      <c r="F55" s="96"/>
      <c r="G55" s="96"/>
      <c r="H55" s="96"/>
      <c r="I55" s="96"/>
      <c r="J55" s="96"/>
      <c r="K55" s="96"/>
      <c r="L55" s="305"/>
      <c r="M55" s="305"/>
      <c r="N55" s="305"/>
      <c r="O55" s="305"/>
      <c r="P55" s="307"/>
    </row>
    <row r="56" spans="1:16" ht="12.75">
      <c r="A56" s="52"/>
      <c r="B56" s="52"/>
      <c r="C56" s="82"/>
      <c r="D56" s="52"/>
      <c r="E56" s="52"/>
      <c r="F56" s="115"/>
      <c r="G56" s="52"/>
      <c r="H56" s="52"/>
      <c r="I56" s="52"/>
      <c r="J56" s="52"/>
      <c r="K56" s="52"/>
      <c r="L56" s="52"/>
      <c r="M56" s="52"/>
      <c r="N56" s="52"/>
      <c r="O56" s="52"/>
      <c r="P56" s="52"/>
    </row>
    <row r="57" spans="1:16" ht="12.75">
      <c r="A57" s="52"/>
      <c r="B57" s="52"/>
      <c r="C57" s="8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</row>
    <row r="58" spans="1:16" ht="12.75">
      <c r="A58" s="59"/>
      <c r="B58" s="59"/>
      <c r="C58" s="101"/>
      <c r="D58" s="5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</row>
    <row r="59" spans="1:16" ht="12.75">
      <c r="A59" s="79"/>
      <c r="B59" s="5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</row>
  </sheetData>
  <sheetProtection/>
  <mergeCells count="22">
    <mergeCell ref="E9:E17"/>
    <mergeCell ref="J10:J17"/>
    <mergeCell ref="M10:M17"/>
    <mergeCell ref="N10:N17"/>
    <mergeCell ref="O10:O17"/>
    <mergeCell ref="L10:L17"/>
    <mergeCell ref="D9:D17"/>
    <mergeCell ref="H10:H17"/>
    <mergeCell ref="K10:K17"/>
    <mergeCell ref="G10:G17"/>
    <mergeCell ref="I10:I17"/>
    <mergeCell ref="F9:K9"/>
    <mergeCell ref="C9:C17"/>
    <mergeCell ref="F10:F17"/>
    <mergeCell ref="A1:L1"/>
    <mergeCell ref="D6:P6"/>
    <mergeCell ref="D7:L7"/>
    <mergeCell ref="D5:P5"/>
    <mergeCell ref="A9:A17"/>
    <mergeCell ref="B9:B17"/>
    <mergeCell ref="L9:P9"/>
    <mergeCell ref="P10:P17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Jānis Barinskis</dc:creator>
  <cp:keywords/>
  <dc:description/>
  <cp:lastModifiedBy>Evita</cp:lastModifiedBy>
  <cp:lastPrinted>2017-03-21T14:34:22Z</cp:lastPrinted>
  <dcterms:created xsi:type="dcterms:W3CDTF">2017-03-07T15:00:22Z</dcterms:created>
  <dcterms:modified xsi:type="dcterms:W3CDTF">2017-05-15T12:36:07Z</dcterms:modified>
  <cp:category/>
  <cp:version/>
  <cp:contentType/>
  <cp:contentStatus/>
</cp:coreProperties>
</file>