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eņēmumi" sheetId="1" r:id="rId1"/>
    <sheet name="izdevumi" sheetId="2" r:id="rId2"/>
    <sheet name="speciālais_budžets" sheetId="3" r:id="rId3"/>
    <sheet name="saistības" sheetId="4" r:id="rId4"/>
  </sheets>
  <definedNames>
    <definedName name="_xlnm.Print_Titles" localSheetId="0">'ieņēmumi'!$4:$4</definedName>
    <definedName name="_xlnm.Print_Titles" localSheetId="1">'izdevumi'!$3:$3</definedName>
    <definedName name="_xlnm.Print_Titles" localSheetId="2">'speciālais_budžets'!$4:$4</definedName>
  </definedNames>
  <calcPr fullCalcOnLoad="1"/>
</workbook>
</file>

<file path=xl/comments2.xml><?xml version="1.0" encoding="utf-8"?>
<comments xmlns="http://schemas.openxmlformats.org/spreadsheetml/2006/main">
  <authors>
    <author>Anita Rauza</author>
  </authors>
  <commentList>
    <comment ref="D179" authorId="0">
      <text>
        <r>
          <rPr>
            <b/>
            <sz val="9"/>
            <rFont val="Tahoma"/>
            <family val="0"/>
          </rPr>
          <t>Anita Rauza:</t>
        </r>
        <r>
          <rPr>
            <sz val="9"/>
            <rFont val="Tahoma"/>
            <family val="0"/>
          </rPr>
          <t xml:space="preserve">
noņemts mīkstais inventārs 4168
</t>
        </r>
      </text>
    </comment>
  </commentList>
</comments>
</file>

<file path=xl/sharedStrings.xml><?xml version="1.0" encoding="utf-8"?>
<sst xmlns="http://schemas.openxmlformats.org/spreadsheetml/2006/main" count="865" uniqueCount="599">
  <si>
    <t>Novada dome</t>
  </si>
  <si>
    <t>Gulbenes pilsētas pārvalde</t>
  </si>
  <si>
    <t>Beļavas pagasta pārvalde</t>
  </si>
  <si>
    <t>Daukstu pagasta pārvalde</t>
  </si>
  <si>
    <t>Druvienas pagasta pārvalde</t>
  </si>
  <si>
    <t>Galgauskas pagasta pārvalde</t>
  </si>
  <si>
    <t>Jaungulbenes pagasta pārvalde</t>
  </si>
  <si>
    <t>Lejasciema pagasta pārvalde</t>
  </si>
  <si>
    <t>Litenes pagasta pārvalde</t>
  </si>
  <si>
    <t>Lizuma pagasta pārvalde</t>
  </si>
  <si>
    <t>Līgo pagasta pārvalde</t>
  </si>
  <si>
    <t>Rankas pagasta pārvalde</t>
  </si>
  <si>
    <t>Stāmerienas pagasta pārvalde</t>
  </si>
  <si>
    <t>Stradu pagasta pārvalde</t>
  </si>
  <si>
    <t>Tirzas pagasta pārvalde</t>
  </si>
  <si>
    <t>Galgauskas pamatskola</t>
  </si>
  <si>
    <t>Gulbīša vidusskola</t>
  </si>
  <si>
    <t>Lejasciema vidusskola</t>
  </si>
  <si>
    <t>Lizuma vidusskola</t>
  </si>
  <si>
    <t>Rankas pamatskola</t>
  </si>
  <si>
    <t>Stāmerienas pamatskola</t>
  </si>
  <si>
    <t>Stāķu pamatskola</t>
  </si>
  <si>
    <t>Tirzas pamatskola</t>
  </si>
  <si>
    <t>Klasifikā-cijas kods</t>
  </si>
  <si>
    <t>Ieņēmumu veids</t>
  </si>
  <si>
    <t>1.0.</t>
  </si>
  <si>
    <t>NODOKĻU IEŅĒMUMI</t>
  </si>
  <si>
    <t>1.1.0.0.</t>
  </si>
  <si>
    <t>Ieņēmumi no iedzīvotāju ienākuma nodokļa</t>
  </si>
  <si>
    <t>1.1.1.0.</t>
  </si>
  <si>
    <t>1.1.1.2.</t>
  </si>
  <si>
    <t>Saņemts no Valsts kases sadales konta pārskata gadā ieskaitītais iedzīvotāju ienākuma nodoklis</t>
  </si>
  <si>
    <t>4.0.0.0.</t>
  </si>
  <si>
    <t>Īpašuma nodokļi</t>
  </si>
  <si>
    <t>4.1.1.1.</t>
  </si>
  <si>
    <t>Nekustāmā īpašuma nodokļa par zemi kārtējā saimnieciskā gada ieņēmumi, kopā</t>
  </si>
  <si>
    <t>4.1.1.2.</t>
  </si>
  <si>
    <t>Nekustamā īpašuma nodokļa par zemi iepriekšējo gadu parādi, kopā</t>
  </si>
  <si>
    <t>4.1.2.1.</t>
  </si>
  <si>
    <t>4.1.2.2.</t>
  </si>
  <si>
    <t>4.1.3.1.</t>
  </si>
  <si>
    <t>4.1.3.2.</t>
  </si>
  <si>
    <t>5.0.0.0.</t>
  </si>
  <si>
    <t>Nodokļi par pakalpojumiem un precēm</t>
  </si>
  <si>
    <t>5.4.1.0.</t>
  </si>
  <si>
    <t>2.0.</t>
  </si>
  <si>
    <t>NENODOKĻU IEŅĒMUMI</t>
  </si>
  <si>
    <t>8.0.0.0.</t>
  </si>
  <si>
    <t>Ieņēmumi no uzņēmējdarbības un īpašuma</t>
  </si>
  <si>
    <t>8.9.9.0.</t>
  </si>
  <si>
    <t>9.0.0.0.</t>
  </si>
  <si>
    <t>9.4.0.0.</t>
  </si>
  <si>
    <t>9.4.2.0.</t>
  </si>
  <si>
    <t>9.4.5.0.</t>
  </si>
  <si>
    <t>9.4.9.0.</t>
  </si>
  <si>
    <t>9.5.0.0.</t>
  </si>
  <si>
    <t>9.5.1.4.</t>
  </si>
  <si>
    <t>Tūrisma un kultūrvēsturiskā mantojuma centrs</t>
  </si>
  <si>
    <t>9.5.1.5.</t>
  </si>
  <si>
    <t>9.5.2.1.</t>
  </si>
  <si>
    <t>10.0.0.0.</t>
  </si>
  <si>
    <t>10.1.4.0.</t>
  </si>
  <si>
    <t>12.0.0.0.</t>
  </si>
  <si>
    <t>Pārējie nenodokļu ieņēmumi</t>
  </si>
  <si>
    <t>12.2.4.0.</t>
  </si>
  <si>
    <t>13.0.0.0.</t>
  </si>
  <si>
    <t>13.1.0.0.</t>
  </si>
  <si>
    <t>5.0.</t>
  </si>
  <si>
    <t>TRANSFERTI</t>
  </si>
  <si>
    <t>18.0.0.0.</t>
  </si>
  <si>
    <t>Valsts budžeta transferti</t>
  </si>
  <si>
    <t>18.6.2.0.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</si>
  <si>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</si>
  <si>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</si>
  <si>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</si>
  <si>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Druvienas feldšeru - vecmāšu punktam</t>
  </si>
  <si>
    <t>Galgauskas feldšeru - vecmāšu punktam</t>
  </si>
  <si>
    <t>Tautas mākslas kolektīvu vadītājiem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</si>
  <si>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</si>
  <si>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</si>
  <si>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</si>
  <si>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</si>
  <si>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Bērnu un jaunatnes sporta skolai</t>
  </si>
  <si>
    <t>1.-4.klases skolēnu pusdienu izdevumu apmaksai</t>
  </si>
  <si>
    <t>18.6.3.0.</t>
  </si>
  <si>
    <t>18.6.4.0.</t>
  </si>
  <si>
    <t xml:space="preserve">Pašvaldību budžetā saņemtā dotācija no pašvaldību finanšu izlīdzināšanas fonda </t>
  </si>
  <si>
    <t>19.0.0.0.</t>
  </si>
  <si>
    <t>Pašvaldību budžetu transferti</t>
  </si>
  <si>
    <t>19.2.0.0.</t>
  </si>
  <si>
    <t>Pašvaldību saņemtie transferti no citām pašvaldībām</t>
  </si>
  <si>
    <t>19.2.1.0.</t>
  </si>
  <si>
    <t>Ieņēmumi izglītības funkciju nodrošināšanai, novada dome</t>
  </si>
  <si>
    <t>19.3.0.0.</t>
  </si>
  <si>
    <t xml:space="preserve">Pašvaldību iestāžu transferti no augstākas iestādes </t>
  </si>
  <si>
    <t>21.1.9.0.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</si>
  <si>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</si>
  <si>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</si>
  <si>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</si>
  <si>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</si>
  <si>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</si>
  <si>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</si>
  <si>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</si>
  <si>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Gulbenes 3.pirmsskolas izglītības iestāde "Auseklītis"</t>
  </si>
  <si>
    <t>21.3.5.9.</t>
  </si>
  <si>
    <t>Pārējie ieņēmumi par izglītības pakalpojumiem, kopā</t>
  </si>
  <si>
    <t>21.3.8.0.</t>
  </si>
  <si>
    <t>Ieņēmumi par nomu un īri, kopā</t>
  </si>
  <si>
    <t>21.3.8.1.</t>
  </si>
  <si>
    <t>Ieņēmumi par telpu nomu, kopā</t>
  </si>
  <si>
    <t>21.3.8.3.</t>
  </si>
  <si>
    <t>21.3.8.4.</t>
  </si>
  <si>
    <t>Ieņēmumi par zemes nomu, kopā</t>
  </si>
  <si>
    <t>21.3.8.9.</t>
  </si>
  <si>
    <t>Pārējie ieņēmumi par nomu un īri, kopā</t>
  </si>
  <si>
    <t>21.3.9.0.</t>
  </si>
  <si>
    <t>Ieņēmumi par pārējiem budžeta iestāžu maksas pakalpojumiem,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</si>
  <si>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</si>
  <si>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</si>
  <si>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</si>
  <si>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</si>
  <si>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21.3.9.2.</t>
  </si>
  <si>
    <t>Ieņēmumi no pacientu iemaksām un sniegtajiem rehabilitācijas un ārstniecības pakalpojumiem, kopā</t>
  </si>
  <si>
    <t>Beļavas pagasta Beļavas feldšeru - vecmāšu punkts</t>
  </si>
  <si>
    <t>Daukstu pagasta Daukstu feldšeru - vecmāšu punkts</t>
  </si>
  <si>
    <t>Daukstu pagasta Staru feldšeru - vecmāšu punkts</t>
  </si>
  <si>
    <t>Litenes pagasta pārvalde (zobārsts)</t>
  </si>
  <si>
    <t>Rankas feldšeru - vecmāšu punkts</t>
  </si>
  <si>
    <t>21.3.9.3.</t>
  </si>
  <si>
    <t>Ieņēmumi no biļešu realizācijas, kopā</t>
  </si>
  <si>
    <t>Beļavas tautas nams</t>
  </si>
  <si>
    <t>Ozolkalna kultūras un sporta centrs "Zīļuks"</t>
  </si>
  <si>
    <t>Daukstu pagasta Staru kultūras nams</t>
  </si>
  <si>
    <t>21.3.9.4.</t>
  </si>
  <si>
    <t>Ieņēmumi no dzīvokļu un komunālajiem pakalpojumiem, kopā</t>
  </si>
  <si>
    <t>21.3.9.5.</t>
  </si>
  <si>
    <t>Ieņēmumi par projektu īstenošanu</t>
  </si>
  <si>
    <t>21.3.9.9.</t>
  </si>
  <si>
    <t>Citi ieņēmumi no maksas pakalpojumiem, kopā</t>
  </si>
  <si>
    <t>21.4.2.9.</t>
  </si>
  <si>
    <t>21.4.9.9.</t>
  </si>
  <si>
    <t>Pārējie iepriekš neklasificētie pašu ieņēmumi, kopā</t>
  </si>
  <si>
    <t>IEŅĒMUMI KOPĀ</t>
  </si>
  <si>
    <t>Mākslas skola</t>
  </si>
  <si>
    <t>Mūzikas skolai</t>
  </si>
  <si>
    <t>Mākslas skolai</t>
  </si>
  <si>
    <t>9.5.1.7.</t>
  </si>
  <si>
    <t>Pašvaldību nodevas, kopā</t>
  </si>
  <si>
    <t>Valsts nodevas, kuras ieskaita pašvaldību budžetā, kopā</t>
  </si>
  <si>
    <t>Pašvaldība nodeva par reklāmas, afišu un sludinājumu izvietošanu publiskās vietās</t>
  </si>
  <si>
    <t>Naudas sodi un sankcijas</t>
  </si>
  <si>
    <t>Ieņēmumi no ūdenstilpju un zvejas tiesību nomas un zvejas tiesību nerūpnieciskās izmantošanas (makšķerēšanas kartes), kopā</t>
  </si>
  <si>
    <t>Ieņēmumi no valsts (pašvaldību) īpašumu iznomāšanas, pārdošanas un no nodokļu pamatparāda kapitalizācijas</t>
  </si>
  <si>
    <t>4.1.0.0.</t>
  </si>
  <si>
    <t>Nekustamā īpašuma nodoklis, kopā</t>
  </si>
  <si>
    <t>Rankas kultūras nams</t>
  </si>
  <si>
    <t>Stāmerienas tautas nams</t>
  </si>
  <si>
    <t>Tirzas kultūras nams</t>
  </si>
  <si>
    <t>Galgauskas kultūras nams</t>
  </si>
  <si>
    <t>Lejasciema kultūras nams</t>
  </si>
  <si>
    <t>Litenes tautas nams</t>
  </si>
  <si>
    <t>Lizuma kultūras nams</t>
  </si>
  <si>
    <t>Līgo kultūras nams</t>
  </si>
  <si>
    <t>Jaungulbenes tautas nams</t>
  </si>
  <si>
    <t>21.4.0.0.</t>
  </si>
  <si>
    <t>Pārējie 21.3.0.0. grupā neklasificētie iestāžu ieņēmumi par iestāžu sniegtajiem maksas pakalpojumiem un citi pašu ieņēmumi</t>
  </si>
  <si>
    <t>Gulbenes novada vēstures un mākslas muzejs</t>
  </si>
  <si>
    <t>Druvienas kultūras nams</t>
  </si>
  <si>
    <t>Mūzikas skola</t>
  </si>
  <si>
    <t>Gulbenes kultūras centrs</t>
  </si>
  <si>
    <t>Sabiedriskā tualete</t>
  </si>
  <si>
    <t>Stradu kultūras pasākumi</t>
  </si>
  <si>
    <t>Daukstu pagasta Staru feldšeru - vecmāšu punktam</t>
  </si>
  <si>
    <t>Budžeta fiskālais deficīts (-) vai pārpalikums</t>
  </si>
  <si>
    <t>FINANSĒŠANA</t>
  </si>
  <si>
    <t>Iekšējā finansēšana</t>
  </si>
  <si>
    <t>Gulbenes novada pašvaldības saistības</t>
  </si>
  <si>
    <t>Saistību veids</t>
  </si>
  <si>
    <t>Aizņēmumi*</t>
  </si>
  <si>
    <t>Galvojumi*</t>
  </si>
  <si>
    <t>Citas saistības*</t>
  </si>
  <si>
    <t>Kopā saistības*</t>
  </si>
  <si>
    <t>Gads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</si>
  <si>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</si>
  <si>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</si>
  <si>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</si>
  <si>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</si>
  <si>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</si>
  <si>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</si>
  <si>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</si>
  <si>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</si>
  <si>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</si>
  <si>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>Sveķu internātpamatskola</t>
  </si>
  <si>
    <t>Aizņēmumu pamatsummu atmaksa (-)</t>
  </si>
  <si>
    <t>Saņemtie aizņēmumi (+)</t>
  </si>
  <si>
    <t>2.1. Budžeta līdzekļu atlikums gada sākumā</t>
  </si>
  <si>
    <t>2.2. Budžeta līdzekļu atlikums perioda beigās</t>
  </si>
  <si>
    <t>3. No komercbankām</t>
  </si>
  <si>
    <t>Ārējā finansēšana</t>
  </si>
  <si>
    <t>2. Budžeta līdzekļu izmaiņas</t>
  </si>
  <si>
    <t>1. No citām valsts pārvaldēs struktūrām</t>
  </si>
  <si>
    <t>Azartspēļu nodoklis, Gulbenes pilsēta pārvalde</t>
  </si>
  <si>
    <t>Valsts nodeva par apliecinājumiem un citu funkciju pildīšanu bāriņtiesā</t>
  </si>
  <si>
    <t>Pārējās valsts nodevas, kuras ieskaita pašvaldību budžetā</t>
  </si>
  <si>
    <t>12.2.3.0.</t>
  </si>
  <si>
    <t>Valsts budžeta mērķdotācijas, kopā</t>
  </si>
  <si>
    <t>Invalīdu asistentiem, izglītības iestādēs</t>
  </si>
  <si>
    <t>Veselības veicināšanas un slimību profilakses pasākumi Gulbenes novadā</t>
  </si>
  <si>
    <t>Karjeras atbalsts vispārējās un profesionālajās izglītības iestādēs</t>
  </si>
  <si>
    <t>Ieņēmumi no kustamā īpašuma iznomāšanas, Gulbenes pilsētas pārvalde</t>
  </si>
  <si>
    <t>"Siltais" struktūrvienība "Dzērves"</t>
  </si>
  <si>
    <t>Druvienas pagasta feldšeru - vecmāšu punkts</t>
  </si>
  <si>
    <t>Galgauskas pagasta feldšeru - vecmāšu punkts</t>
  </si>
  <si>
    <t>Rankas pagasta feldšeru - vecmāšu punkts</t>
  </si>
  <si>
    <t>Projekts "Universal languages"</t>
  </si>
  <si>
    <t>Cardiff Councial General Account Country</t>
  </si>
  <si>
    <t>Stratēģiskā partnerība skolu izglītības sektorā</t>
  </si>
  <si>
    <t>Pārējie iepriekš neklasificētie īpašiem mērķiem noteiktie ieņēmumi, rehabilitācija</t>
  </si>
  <si>
    <t>Nekustamā īpašuma nodoklis par mājokļiem kārtējā saimnieciskā gada ieņēmumi, kopā</t>
  </si>
  <si>
    <t>Nekustamā īpašuma nodoklis par mājokļiem iepriekšējo gadu parādi, kopā</t>
  </si>
  <si>
    <t>Valsts (pašvaldību) nodevas un kancelejas nodevas</t>
  </si>
  <si>
    <t>Valsts nodevas par laulības reģistrāciju, civilstāvokļa akta ieraksta aktualizēšanu vai atjaunošanu un atkārtotas civilstāvokļa aktu reģistrācijas apliecības izsniegšanu</t>
  </si>
  <si>
    <t>Pašvaldību saņemtie valsts budžeta transferti noteiktam mērķim, kopā</t>
  </si>
  <si>
    <t>3.0.</t>
  </si>
  <si>
    <t>MAKSAS PAKALPOJUMI UN CITI PAŠU IEŅĒMUMI</t>
  </si>
  <si>
    <t>4.0.</t>
  </si>
  <si>
    <t>ĀRVALSTU FINANŠU PALĪDZĪBA</t>
  </si>
  <si>
    <t>21.1.0.0.</t>
  </si>
  <si>
    <t>Iestādes ieņēmumi no ārvalstu finanšu palīdzības</t>
  </si>
  <si>
    <t>21.3.9.7.</t>
  </si>
  <si>
    <t>Iestādes saņemtā atlīdzība no apdrošināšanas sabiedrības par bojātu nekustamo īpašumu un kustamo mantu, t.sk.autoavārijā cietušu automašīnu</t>
  </si>
  <si>
    <t>2023.</t>
  </si>
  <si>
    <t>Gulbenes 2.pirmsskolas izglītības iestāde "Rūķītis"</t>
  </si>
  <si>
    <t>18.6.9.0.</t>
  </si>
  <si>
    <t>Pašvaldību no valsts budžeta iestādēm saņemtie transferti Eiropas Savienības politiku instrumentu un pārējās ārvalstu finanšu palīdzības līdzfinansētajiem projektiem, novada dome, kopā</t>
  </si>
  <si>
    <t>Pārējie pašvaldību saņemtie valsts budžeta iestāžu transferti, kopā</t>
  </si>
  <si>
    <t>Roots &amp; Wings, Lejasciema pagasts</t>
  </si>
  <si>
    <t>8.6.4.0.</t>
  </si>
  <si>
    <t>Procentu ieņēmumi par atliktā maksājumu no vēl nesamaksāto pirkuma maksas daļas</t>
  </si>
  <si>
    <t>Projekts "Senior +"</t>
  </si>
  <si>
    <t>Dotācija valsts ģimnāzijām</t>
  </si>
  <si>
    <t>Ass pistes solidares</t>
  </si>
  <si>
    <t>Ieņēmumi pēc projektu īstenošanas</t>
  </si>
  <si>
    <t>13.4.0.0.</t>
  </si>
  <si>
    <t>Ieņēmumi no valsts un pašvaldību kustamā īpašuma un mantas realizācijas</t>
  </si>
  <si>
    <t>9.5.2.9.</t>
  </si>
  <si>
    <t>9.5.1.1.</t>
  </si>
  <si>
    <t>Infrastruktūras uzlabošana uzņēmējdarbības attīstībai Brīvības ielas zonā</t>
  </si>
  <si>
    <t>Infrastruktūras uzlabošana industriālās zonas attīstība Lizumā</t>
  </si>
  <si>
    <t>Atbalsts izglītojamo individuālo kompetenču attīstībai</t>
  </si>
  <si>
    <t>Valsts un pašvaldību vienotajam klientu apkalpošanas centram</t>
  </si>
  <si>
    <t>Atbalsts priekšlaicīgas mācību pārtraukšanas samazināšanai</t>
  </si>
  <si>
    <t>8.3.9.0.</t>
  </si>
  <si>
    <t>Pārējie ieņēmumi no dividendēm</t>
  </si>
  <si>
    <t>Local and International  Active Seniors</t>
  </si>
  <si>
    <t>Apstiprināts plāns 2018.gadam, EUR</t>
  </si>
  <si>
    <t>Pašvaldību budžetā saņemtā dotācija no pašvaldību finanšu izlīdzināšanas fonda (par 2017.gadu)</t>
  </si>
  <si>
    <t>1.1.1.1.</t>
  </si>
  <si>
    <t>Saņemts no Valsts kases sadales konta iepriekšējā gada nesadalītais iedzīvotāju ienākuma nodoklis</t>
  </si>
  <si>
    <t xml:space="preserve">Nekustāmā īpašuma nodoklis par ēkām un inženierbūvēm kārtējā saimnieciskā gada ieņēmumi, kopā </t>
  </si>
  <si>
    <t>Nekustāmā īpašuma nodokļa par ēkām un inženierbūvēm iepriekšējo gadu parādi, kopā</t>
  </si>
  <si>
    <t>Ieņēmumi no citu Eiropas Savienības politiku instrumentulīdzfinansēto projektu un pasākumu īstenošanas un citu valstu finanšu palīdzības programmu īstenošanas saņemtā ārvalstu finanšu palīdzība</t>
  </si>
  <si>
    <t>Litenes sākumskola</t>
  </si>
  <si>
    <t>Druvienas sākumskola</t>
  </si>
  <si>
    <t>K.Valdemāra sākumskola</t>
  </si>
  <si>
    <t>Pašvaldības nodeva par būvatļaujas izdošanu vai būvniecības ieceres akceptu</t>
  </si>
  <si>
    <t>Pašvaldības nodeva par dzīvnieku turēšanu</t>
  </si>
  <si>
    <t>Pārējie iepriekš neklasificētie finanšu ieņēmumi</t>
  </si>
  <si>
    <t>Pašvaldības nodeva par domes izstrādāto oficiālo dokumentu un apliecinātu kopiju saņemšanu</t>
  </si>
  <si>
    <t>Naudas sodi, ko uzliek pašvaldības, kopā</t>
  </si>
  <si>
    <t>Naudas sodi, ko uzliek pašvaldības Policija</t>
  </si>
  <si>
    <t>Pašvaldības nodeva par tirdzniecību publiskās vietās</t>
  </si>
  <si>
    <t>Pārējās nodevas, ko uzliek pašvaldības</t>
  </si>
  <si>
    <t>Administratīvie sodi</t>
  </si>
  <si>
    <t>Ieņēmumi no ūdenstilpju un zvejas tiesību nomas un zvejas tiesību rūpnieciskās izmantošanas (licences),</t>
  </si>
  <si>
    <t>12.2.0.0.</t>
  </si>
  <si>
    <t>Nenodokļu ieņēmumi un ieņēmumi no zaudējumu atlīdzībām un kompensācijām</t>
  </si>
  <si>
    <t>Ieņēmumi no ēku un būvju īpašumu pārdošanas</t>
  </si>
  <si>
    <t>Beļavas pagasta Ozolkalna fedšeru - vecmāšu punktam</t>
  </si>
  <si>
    <t>Speciālā dotācija pašvaldībām</t>
  </si>
  <si>
    <t>Beļavas pagasta Ozolkalna feldšeru - vecmāšu punkts</t>
  </si>
  <si>
    <t>Stradu pagasta Stāķu feldšeru - vecmāšu punkts</t>
  </si>
  <si>
    <t>Gulbenes novada Valsts ģimnāzijas</t>
  </si>
  <si>
    <t>Iestādes/ struktūrvienības/ pasākumi</t>
  </si>
  <si>
    <t>1000          Atlīdzība, EUR</t>
  </si>
  <si>
    <t>2000               Preces un pakalpojumi, EUR</t>
  </si>
  <si>
    <t>3000           Subsīdijas un dotācijas, EUR</t>
  </si>
  <si>
    <t>4000               Procentu izdevumi, EUR</t>
  </si>
  <si>
    <t>5000 Pamatkapitāla veidošana, EUR</t>
  </si>
  <si>
    <t>6000           Sociālie pabalsti, EUR</t>
  </si>
  <si>
    <t>7000           Uzturēšanas izdevumu transferti, EUR</t>
  </si>
  <si>
    <t>9000             Kapitālo izdevumu transferti, EUR</t>
  </si>
  <si>
    <t>KOPĀ izdevumi, EUR</t>
  </si>
  <si>
    <t>01.100</t>
  </si>
  <si>
    <t>Vispārējie valdības dienesti, kopā</t>
  </si>
  <si>
    <t>Deputātu, pastāvīgo komiteja un komisija</t>
  </si>
  <si>
    <t>Dzimtsarakstu nodaļa</t>
  </si>
  <si>
    <t>01.721</t>
  </si>
  <si>
    <t>Pašvaldību parādu procentu nomaksa</t>
  </si>
  <si>
    <t>01.890</t>
  </si>
  <si>
    <t>Izdevumi neparedzētiem gadījumiem</t>
  </si>
  <si>
    <t>03.000</t>
  </si>
  <si>
    <t>Sabiedriskā kārtība un drošība, tiesību aizsardzība, kopā</t>
  </si>
  <si>
    <t>03.200</t>
  </si>
  <si>
    <t>Pašvaldības policija</t>
  </si>
  <si>
    <t>04.000</t>
  </si>
  <si>
    <t>Ekonomiskā darbība, kopā</t>
  </si>
  <si>
    <t>04.430</t>
  </si>
  <si>
    <t>Būvvalde</t>
  </si>
  <si>
    <t>04.510</t>
  </si>
  <si>
    <t>04.730</t>
  </si>
  <si>
    <t>Tūrisms</t>
  </si>
  <si>
    <t>04.901</t>
  </si>
  <si>
    <t>Informācijas tehnoloģiju kompetences centrs</t>
  </si>
  <si>
    <t>04.900</t>
  </si>
  <si>
    <t>Informācijas vadība un sabiedriskās attiecības</t>
  </si>
  <si>
    <t>Ģērboņi pagastu pārvaldēm</t>
  </si>
  <si>
    <t>05.000</t>
  </si>
  <si>
    <t>Vides aizsardzība, kopā</t>
  </si>
  <si>
    <t>05.200</t>
  </si>
  <si>
    <t>Notekūdeņu apsaimniekošana, kopā</t>
  </si>
  <si>
    <t>Gulbenes pilsēta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</si>
  <si>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</si>
  <si>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</si>
  <si>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</si>
  <si>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</si>
  <si>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</si>
  <si>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</si>
  <si>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</si>
  <si>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</si>
  <si>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</si>
  <si>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Stradu pagasts</t>
  </si>
  <si>
    <t>Tirzas pagasts</t>
  </si>
  <si>
    <t>06.000</t>
  </si>
  <si>
    <t>06.200</t>
  </si>
  <si>
    <t>Attīstības un projektu nodaļa</t>
  </si>
  <si>
    <t>Uzņēmējdarbības atbalstam</t>
  </si>
  <si>
    <t>Īpašumu pārraudzības nodaļa</t>
  </si>
  <si>
    <t>06.300</t>
  </si>
  <si>
    <t>Ūdensaimniecības, kopā</t>
  </si>
  <si>
    <t>Litenes pagasts</t>
  </si>
  <si>
    <t>Lizuma pagasts</t>
  </si>
  <si>
    <t>06.400</t>
  </si>
  <si>
    <t xml:space="preserve">Ielu apgaismošana, Gulbenes pilsēta </t>
  </si>
  <si>
    <t>Ielu apgaismošana, Jaungulbenes pagasts</t>
  </si>
  <si>
    <t>06.600</t>
  </si>
  <si>
    <t>Pārējā citur neklasificētā teritoriju un mājokļu apsaimniekošanas darbība, kopā</t>
  </si>
  <si>
    <t>Labiekārtošanas iestāde</t>
  </si>
  <si>
    <t>Gulbenes pilsētas teritorijas un īpašumu apsaimniekošana</t>
  </si>
  <si>
    <t>Gulbenes pilsētas dzīvokļu remontiem</t>
  </si>
  <si>
    <t>Apkures sistēmu sakārtošanai pašvalības īpašumos</t>
  </si>
  <si>
    <t>Projekti, līdzfinansējums</t>
  </si>
  <si>
    <t>07.000</t>
  </si>
  <si>
    <t>Veselība, kopā</t>
  </si>
  <si>
    <t>07.210</t>
  </si>
  <si>
    <t>Ambulatorās ārstniecības iestādes, kopā</t>
  </si>
  <si>
    <t>Beļavas pagasts Beļavas feldšeru - vecmāšu punkts</t>
  </si>
  <si>
    <t>Beļavas pagasts Ozolkalna feldšeru - vecmāšu punkts</t>
  </si>
  <si>
    <t>Druvienas feldšeru - vecmāšu punkts</t>
  </si>
  <si>
    <t>Galgauskas feldšeru - vecmāšu punkts</t>
  </si>
  <si>
    <t>Stradu feldšeru - vecmāšu punkts</t>
  </si>
  <si>
    <t>08.000</t>
  </si>
  <si>
    <t>Atpūta, kultūra un reliģija, kopā</t>
  </si>
  <si>
    <t>08.100</t>
  </si>
  <si>
    <t>Sports, kopā</t>
  </si>
  <si>
    <t>Sporta atbalsts, iesniegumi</t>
  </si>
  <si>
    <t>Olimpiāde</t>
  </si>
  <si>
    <t>Sporta pasākumi, zāles, centri, kopā</t>
  </si>
  <si>
    <t>Staru sporta zāle, Dauksu pagasts</t>
  </si>
  <si>
    <t>Stāķu sporta zāle, Stradu pagasts</t>
  </si>
  <si>
    <t>Gulbenes pilsēta sporta pasākumi</t>
  </si>
  <si>
    <t>Gulbenes sporta centrs</t>
  </si>
  <si>
    <t>08.210</t>
  </si>
  <si>
    <t>Bibliotēkas, kopā</t>
  </si>
  <si>
    <t>Beļavas bibliotēka</t>
  </si>
  <si>
    <t>Daukstu pagasts, Staru bibliotēka</t>
  </si>
  <si>
    <t>Daukstu pagasts, Daukstu bibliotēka</t>
  </si>
  <si>
    <t>Druvienas bibliotēka</t>
  </si>
  <si>
    <t>Galgauskas bibliotēka</t>
  </si>
  <si>
    <t>Jaungulbenes bibliotēka</t>
  </si>
  <si>
    <t>Lejasciema pagasts, Lejasciema bibliotēka</t>
  </si>
  <si>
    <t>Lejasciema pagasts, Mālu bibliotēka</t>
  </si>
  <si>
    <t>Lejasciema pagasts, Sinoles apkalpošanas punkts</t>
  </si>
  <si>
    <t>Litenes bibliotēka</t>
  </si>
  <si>
    <t>Lizuma bibliotēka</t>
  </si>
  <si>
    <t>Rankas pagasts, Rankas bibliotēka</t>
  </si>
  <si>
    <t>Rankas pagasts, Gaujasrēveļu bibliotēka</t>
  </si>
  <si>
    <t>Stāmerienas pagasts, Stāmerienas bibliotēka</t>
  </si>
  <si>
    <t>Stāmerienas pagasts, Kalnienas bibliotēka</t>
  </si>
  <si>
    <t>Stradu pagasts, Stāķu bibliotēka</t>
  </si>
  <si>
    <t>Stradu pagasts, Stradu bibliotēka</t>
  </si>
  <si>
    <t>Gulbenes novada bibliotēka</t>
  </si>
  <si>
    <t>Bibliotēkas projekti, Kultūrkapitāla fonds</t>
  </si>
  <si>
    <t xml:space="preserve">Europe Direct informācijas punkts, ES finansējums </t>
  </si>
  <si>
    <t>08.220</t>
  </si>
  <si>
    <t>Muzeji, kopā</t>
  </si>
  <si>
    <t>Druvienas Vecā skola - muzejs</t>
  </si>
  <si>
    <t>Silmaču muzejs, Druvienas pagasts</t>
  </si>
  <si>
    <t>Lejasciema kultūrvēsturiskā mantojuma centrs</t>
  </si>
  <si>
    <t>Lizuma mantojuma centrs</t>
  </si>
  <si>
    <t>Gaujasrēveļu kultūrvēsturiskā mantojuma centrs</t>
  </si>
  <si>
    <t>Tirzas novadpētniecības krātuve</t>
  </si>
  <si>
    <t>08.230</t>
  </si>
  <si>
    <t>Kultūras centri, kopā</t>
  </si>
  <si>
    <t>Kalnienas tautas nams</t>
  </si>
  <si>
    <t>08.290</t>
  </si>
  <si>
    <t>Kultūras pasākumi, kopā</t>
  </si>
  <si>
    <t>08.620</t>
  </si>
  <si>
    <t>Pārējie atpūtas, kultūras un sporta pasākumi, kopā</t>
  </si>
  <si>
    <t>Pārējie sporta, atpūtas un kultūras pasākumi</t>
  </si>
  <si>
    <t>Atbalsts kultūrai, iesniegumi</t>
  </si>
  <si>
    <t>Valsts svētki</t>
  </si>
  <si>
    <t>09.000</t>
  </si>
  <si>
    <t>Izglītība, kopā</t>
  </si>
  <si>
    <t>09.100</t>
  </si>
  <si>
    <t>Pirmsskolas izglītības iestādes, kopā</t>
  </si>
  <si>
    <t xml:space="preserve">Gulbenes 1.PII </t>
  </si>
  <si>
    <t>Gulbenes 2.PII "Rūķītis"</t>
  </si>
  <si>
    <t>Gulbenes 3.PII "Auseklītis"</t>
  </si>
  <si>
    <t>Jaungulbene PII "Pienenīte"</t>
  </si>
  <si>
    <t>Lejasciema PII "Kamenīte"</t>
  </si>
  <si>
    <t>Litenes PII</t>
  </si>
  <si>
    <t>Rankas PII "Ābelīte"</t>
  </si>
  <si>
    <t>Stāķu PII</t>
  </si>
  <si>
    <t>09.200</t>
  </si>
  <si>
    <t>Pamatizglītība, vispārējā un profesionālā izglītība, kopā</t>
  </si>
  <si>
    <t>Pamata un vispārējās izglītības pedagogu darba samaksa</t>
  </si>
  <si>
    <t>Saistību izpilde Sveķu internātpamatskola</t>
  </si>
  <si>
    <t>09.210</t>
  </si>
  <si>
    <t>Pamatskolas, vidusskolas, kopā</t>
  </si>
  <si>
    <t>Gulbenes novada Valsts ģimnāzija</t>
  </si>
  <si>
    <t>Gulbenes sākumskola</t>
  </si>
  <si>
    <t>Gulbenes 2.vidusskola</t>
  </si>
  <si>
    <t>Gulbenes vakara (maiņu) vidusskola</t>
  </si>
  <si>
    <t>Culture of Learning, Lizuma vidusskola</t>
  </si>
  <si>
    <t>Culture of Learning, Gulbenes 2.vidusskola</t>
  </si>
  <si>
    <t>Sabiedriskā transporta biļešu kompensācija skolēniem</t>
  </si>
  <si>
    <t>Elektroniskās kartes</t>
  </si>
  <si>
    <t>09.510</t>
  </si>
  <si>
    <t>Interešu un profesionālā ievirzes izglītība, kopā</t>
  </si>
  <si>
    <t>Gulbenes mūzikas skola</t>
  </si>
  <si>
    <t>Gulbenes mākslas skola</t>
  </si>
  <si>
    <t>Gulbenes sporta skola</t>
  </si>
  <si>
    <t>Sporta nometnes</t>
  </si>
  <si>
    <t>09.810</t>
  </si>
  <si>
    <t>Pārējā izglītības vadība, kopā</t>
  </si>
  <si>
    <t>Izglītības vadība un pasākumi novadā</t>
  </si>
  <si>
    <t>Psihologu un logopēdu kompetences  centrs, novads</t>
  </si>
  <si>
    <t>Mūžizglītība pieejamības nodrošināšana novada iedzīvotājiem</t>
  </si>
  <si>
    <t>Mūžizglītības pieejamības nodrošināšana iedzīvotājiem Rankas pagastā</t>
  </si>
  <si>
    <t>10 forever, Gulbenes jauniešu centrs "Bāze"</t>
  </si>
  <si>
    <t>09.820</t>
  </si>
  <si>
    <t>Pārējie citur neklasificētie izglītības pakalpojumi, kopā</t>
  </si>
  <si>
    <t>Gulbenes jauniešu centrs "Bāze"</t>
  </si>
  <si>
    <t>Jauniešu centrs, Lejasciema pag.</t>
  </si>
  <si>
    <t>Jauniešu centrs, Rankas pag.</t>
  </si>
  <si>
    <t>Jauniešu aktivitātes, Stradu pag.</t>
  </si>
  <si>
    <t>Jauniešu aktivitātes, novads</t>
  </si>
  <si>
    <t>On Wings, projekts</t>
  </si>
  <si>
    <t>Social Youth, projekts Jauniešu centrs "Bāze"</t>
  </si>
  <si>
    <t>Savstarpējie norēķini par izglītības pakalpojumiem</t>
  </si>
  <si>
    <t>10.000</t>
  </si>
  <si>
    <t>Sociālā aizsardzība‚ kopā</t>
  </si>
  <si>
    <t>10.200</t>
  </si>
  <si>
    <t>Aprūpe mājās</t>
  </si>
  <si>
    <t>10.400</t>
  </si>
  <si>
    <t>Atbalsts ģimenēm ar bērniem, kopā</t>
  </si>
  <si>
    <t>10.500</t>
  </si>
  <si>
    <t>Atbalsts bezdarba gadījumā</t>
  </si>
  <si>
    <t>10.700</t>
  </si>
  <si>
    <t>Pārējais citur neklasificētais atbalsts sociāli atstumtām personām</t>
  </si>
  <si>
    <t>10.910</t>
  </si>
  <si>
    <t>Pārējās citur neklasificētās sociālās aizsardzības pārraudzība, kopā</t>
  </si>
  <si>
    <t>Sociālie dienesti, kopā</t>
  </si>
  <si>
    <t>Gulbenes novada sociālais dienests</t>
  </si>
  <si>
    <t>Asistenta pakalpojumi, novads</t>
  </si>
  <si>
    <t>Sociālās mājas un patversmes, kopā</t>
  </si>
  <si>
    <t>Sociālā māja Blomīte</t>
  </si>
  <si>
    <t>Sociālās aprūpes centrs Siltais</t>
  </si>
  <si>
    <t>Struktūrvienība Dzērves</t>
  </si>
  <si>
    <t>Sociālās aprūpes centrs Tirza</t>
  </si>
  <si>
    <t>Sociālā māja Lejasciemā</t>
  </si>
  <si>
    <t>10.920</t>
  </si>
  <si>
    <t>Pārējie citur neklasificētie sociālās aizsardzības pasākumi, kopā</t>
  </si>
  <si>
    <t>Savstarpējie norēķini par sociālajiem pakalpojumiem</t>
  </si>
  <si>
    <t xml:space="preserve">Sociālās aizsardzības pasākumi </t>
  </si>
  <si>
    <t>KOPĀ IZDEVUMI</t>
  </si>
  <si>
    <t>Litenes bērnu un ģimenes atbalsta centrs</t>
  </si>
  <si>
    <t>Tūrisms Stāmerienā un pils uzturēšana</t>
  </si>
  <si>
    <t>Sociālās mājas Upes ielā</t>
  </si>
  <si>
    <t>Sociālā māja Dzirnavu ielā</t>
  </si>
  <si>
    <t>Gulbenes 3.PII "Auseklītis" projekts "Maņu esence"</t>
  </si>
  <si>
    <t>Algotie pagaidu sabiedriskie darbi</t>
  </si>
  <si>
    <t>Stadions</t>
  </si>
  <si>
    <t>Novada sporta pasākumi</t>
  </si>
  <si>
    <t>Balvas sportā, izglītībā</t>
  </si>
  <si>
    <t>Izglītojošais un interaktīvais centrs "Dzelzceļš un Tvaiks"</t>
  </si>
  <si>
    <t xml:space="preserve">Izglītojošais un interaktīvais centrs Delzceļš un tvaiks </t>
  </si>
  <si>
    <t>Gulbīša pamatskola</t>
  </si>
  <si>
    <t>Kr.Valdemāra sākumskola</t>
  </si>
  <si>
    <t>Vispārējie latviešu Dziesmu un deju svētki</t>
  </si>
  <si>
    <t>Vidus iela 7 (Bērzu sākumskolas ēka)</t>
  </si>
  <si>
    <t>Pirmpirkuma tiesību izmantošana</t>
  </si>
  <si>
    <t>Starptautiskais folkloras festivāls "Baltika"</t>
  </si>
  <si>
    <t>Pašvaldības teritoriju un mājokļu apsaimniekošana, kopā</t>
  </si>
  <si>
    <t>09.210.</t>
  </si>
  <si>
    <t>ES Erasmus +, Gulbenes novada valsts ģimnāzija</t>
  </si>
  <si>
    <t>Projekts "Zaļie ceļi"</t>
  </si>
  <si>
    <t>Social Youth īstenošana</t>
  </si>
  <si>
    <t>4.elements, projekts</t>
  </si>
  <si>
    <t>Creative together, projekts</t>
  </si>
  <si>
    <t>Valsts un pašvaldību vienotais klientu apkalpošanas centrs</t>
  </si>
  <si>
    <t>Interešu izglītības programma,pedagogu darba samaksa</t>
  </si>
  <si>
    <t>Chocolate, projekts</t>
  </si>
  <si>
    <t>Mācību mobilitāte sākumskolu un pirmsskola izglītības sektorā</t>
  </si>
  <si>
    <t>Starpskolu starptautiskā partnerība, Stāķu pamatskola</t>
  </si>
  <si>
    <t>Dont forget what really matters!, Tirzas pamatskola</t>
  </si>
  <si>
    <t>Come as You Are, projekts</t>
  </si>
  <si>
    <t>Dotācija vardarbībā cietušām pieaugušām personām</t>
  </si>
  <si>
    <t>LAD projekti Latvijas lauku attīstībai 2014.-2020.gadam</t>
  </si>
  <si>
    <t>Projekts Act now</t>
  </si>
  <si>
    <t>Projekts Low Temp</t>
  </si>
  <si>
    <t>Mācību grāmatām un mācību līdzekļiem</t>
  </si>
  <si>
    <t>Atbalsts izglītībai, mācību līdzekļi un grāmatas</t>
  </si>
  <si>
    <t>Stāmerienas pagasta Saulstari</t>
  </si>
  <si>
    <t>Comes as You Are</t>
  </si>
  <si>
    <t>Nākotnes ielas pārbūve</t>
  </si>
  <si>
    <t>Sociālās aprūpes centrs "Jaungulbenes alejas"</t>
  </si>
  <si>
    <t>Gulbenes novada vispārējo izglītības iestāžu mācību vides uzlabošana</t>
  </si>
  <si>
    <t xml:space="preserve">Energoefekivitātes projekti Act Now, Low Temp </t>
  </si>
  <si>
    <t>"Latvijai 100"</t>
  </si>
  <si>
    <t>Autotransports, infrastruktūras uzlabošana industriālās zonas attīstībai Lizumā</t>
  </si>
  <si>
    <t>Invalīdu asistenti izglītības iestādēs</t>
  </si>
  <si>
    <t>projekts "Proti un dari"</t>
  </si>
  <si>
    <t>proejkts "Help"</t>
  </si>
  <si>
    <t>projekts "Here Comes The Sum"</t>
  </si>
  <si>
    <t>projekts "Be:in"</t>
  </si>
  <si>
    <t>projekts "Explore together"</t>
  </si>
  <si>
    <t>projekts "Let it Be"</t>
  </si>
  <si>
    <t>projekts "More than 1"</t>
  </si>
  <si>
    <t>Projekts Erasmus+ (KA 2), Gulbenes sākumsskola</t>
  </si>
  <si>
    <t>Team, Gulbenes sākumskola</t>
  </si>
  <si>
    <t>Klasifikācijas     kods</t>
  </si>
  <si>
    <t>Rādītāji</t>
  </si>
  <si>
    <t>KOPĀ IEŅĒMUMI</t>
  </si>
  <si>
    <t>Nodokļu ienēmumi</t>
  </si>
  <si>
    <t>5.5.0.0.</t>
  </si>
  <si>
    <t>Nodokļi un maksājumi par tiesībām lietot atsevišķas preces</t>
  </si>
  <si>
    <t>5.5.3.0.</t>
  </si>
  <si>
    <t>Dabas resursu nodoklis</t>
  </si>
  <si>
    <t>Transferti</t>
  </si>
  <si>
    <t>18.6.0.0.</t>
  </si>
  <si>
    <t>Pašvaldību saņemtie transferti no valsts budžeta</t>
  </si>
  <si>
    <t>Pašvaldību saņemtie valsts budžeta transferti noteikatjiem mērķiem</t>
  </si>
  <si>
    <t>II</t>
  </si>
  <si>
    <t>II.1</t>
  </si>
  <si>
    <t>Izdevumi atbilstoši funkcionālajām kategorijām</t>
  </si>
  <si>
    <t>Ekonomiskā darbība</t>
  </si>
  <si>
    <t>Beļavas pagasta pārvalde, kopā</t>
  </si>
  <si>
    <t>Atlīdzība</t>
  </si>
  <si>
    <t>Preces un pakalpojumi</t>
  </si>
  <si>
    <t>Daukstu pagasta pārvalde, kopā</t>
  </si>
  <si>
    <t>Druvienas pagasta pārvalde, kopā</t>
  </si>
  <si>
    <t>Galgauskas pagasta pārvalde, kopā</t>
  </si>
  <si>
    <t xml:space="preserve">Jaungulbenes pagasta pārvalde, kopā </t>
  </si>
  <si>
    <t>Lejasciema pagasta pārvalde, kopā</t>
  </si>
  <si>
    <t>Litenes pagasta pārvalde, kopā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</si>
  <si>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</si>
  <si>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</si>
  <si>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</si>
  <si>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</si>
  <si>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</si>
  <si>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Tirzas pagasta pārvalde, kopā</t>
  </si>
  <si>
    <t>Gulbenes pilsētas pārvalde, kopā</t>
  </si>
  <si>
    <t>Pamatkapitāla veidošana</t>
  </si>
  <si>
    <t>Gulbenes novada dome, kopā</t>
  </si>
  <si>
    <t>Vides aizsardzība</t>
  </si>
  <si>
    <t>1.No citām valsts pārvaldes struktūram</t>
  </si>
  <si>
    <t>Aizņēmumu pamatsummu apmaksa (-)</t>
  </si>
  <si>
    <t>2.Budžeta līdzekļu izmaiņas</t>
  </si>
  <si>
    <t>2.1.Budžeta līdzekļu atlikums gada sākumā</t>
  </si>
  <si>
    <t>2.2.Budžeta līdzekļu atlikums perioda beigās</t>
  </si>
  <si>
    <t>3.No komercbankām</t>
  </si>
  <si>
    <t>Gulbenes novada piederības spēle "Pavedieni", KKF</t>
  </si>
  <si>
    <t>Gulbenes novada pamatbudžeta ieņēmumi 2018.gadam (EUR)</t>
  </si>
  <si>
    <t>Gulbenes novada pamatbudžeta izdevumi 2018.gadam (EUR)</t>
  </si>
  <si>
    <t>A.Vējiņš</t>
  </si>
  <si>
    <t>3.pielikums                                                                                                                                            pie 2018.gada 2.februāra Gulbenes novada saistošajiem noteikumiem Nr.1                            "Par Gulbenes novada pašvaldības budžetu 2018.gadam''</t>
  </si>
  <si>
    <t>2.pielikums                                                                                                                                            pie 2018.gada 2.februāra Gulbenes novada saistošajiem noteikumiem Nr.1                                                      "Par Gulbenes novada pašvaldības budžetu 2018.gadam''</t>
  </si>
  <si>
    <t>Gulbenes novada speciālais budžets 2018.gadam</t>
  </si>
  <si>
    <t>Apstiprināts 2018.gadam,  EUR</t>
  </si>
  <si>
    <t>2018. - 2024. un turpmākajos gados</t>
  </si>
  <si>
    <t>2024.</t>
  </si>
  <si>
    <t>1.pielikums 
pie 2018.gada 2.februāra Gulbenes novada saistošajiem noteikumiem Nr.1
"Par Gulbenes novada pašvaldības budžetu 2018.gadam''</t>
  </si>
  <si>
    <t>Projekts - Dārza pērles</t>
  </si>
  <si>
    <t xml:space="preserve">Gulbenes novada domes priekšsēdētājs </t>
  </si>
  <si>
    <t>Gulbenes novada domes priekšsēdētājs                                                                 A.Vējiņš</t>
  </si>
  <si>
    <t xml:space="preserve">Gulbenes novada domes priekšsēdētājs                                                                  A.Vējiņš  </t>
  </si>
  <si>
    <t>4.pielikums pie 2018.gada 2.februāra Gulbenes novada Saistošajiem noteikumiem Nr.1    "Par Gulbenes novada pašvaldības budžetu 2018.gadam''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</si>
</sst>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#,##0.0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#,##0.0000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[$-F400]h:mm:ss\ AM/PM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2" fillId="0" borderId="0" xfId="75" applyFont="1" applyAlignment="1">
      <alignment/>
      <protection/>
    </xf>
    <xf numFmtId="0" fontId="2" fillId="0" borderId="0" xfId="75" applyFont="1" applyAlignment="1">
      <alignment horizontal="right"/>
      <protection/>
    </xf>
    <xf numFmtId="0" fontId="2" fillId="0" borderId="0" xfId="75" applyFont="1" applyAlignment="1">
      <alignment horizontal="center"/>
      <protection/>
    </xf>
    <xf numFmtId="0" fontId="2" fillId="0" borderId="0" xfId="75" applyFont="1">
      <alignment/>
      <protection/>
    </xf>
    <xf numFmtId="3" fontId="5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6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60" fillId="0" borderId="10" xfId="0" applyNumberFormat="1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4" fillId="0" borderId="11" xfId="79" applyFont="1" applyBorder="1" applyAlignment="1">
      <alignment horizontal="center" vertical="top" wrapText="1"/>
      <protection/>
    </xf>
    <xf numFmtId="0" fontId="4" fillId="0" borderId="11" xfId="79" applyFont="1" applyBorder="1" applyAlignment="1">
      <alignment vertical="top" wrapText="1"/>
      <protection/>
    </xf>
    <xf numFmtId="3" fontId="61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4" fillId="0" borderId="0" xfId="75" applyFont="1">
      <alignment/>
      <protection/>
    </xf>
    <xf numFmtId="0" fontId="3" fillId="0" borderId="0" xfId="75" applyFont="1" applyAlignment="1">
      <alignment horizontal="center"/>
      <protection/>
    </xf>
    <xf numFmtId="0" fontId="4" fillId="0" borderId="11" xfId="75" applyFont="1" applyBorder="1" applyAlignment="1">
      <alignment horizontal="justify" vertical="top" wrapText="1"/>
      <protection/>
    </xf>
    <xf numFmtId="0" fontId="4" fillId="0" borderId="11" xfId="75" applyFont="1" applyBorder="1" applyAlignment="1">
      <alignment vertical="top" wrapText="1"/>
      <protection/>
    </xf>
    <xf numFmtId="0" fontId="4" fillId="0" borderId="11" xfId="75" applyFont="1" applyFill="1" applyBorder="1" applyAlignment="1">
      <alignment horizontal="justify" vertical="top" wrapText="1"/>
      <protection/>
    </xf>
    <xf numFmtId="0" fontId="4" fillId="0" borderId="11" xfId="75" applyFont="1" applyBorder="1">
      <alignment/>
      <protection/>
    </xf>
    <xf numFmtId="3" fontId="4" fillId="0" borderId="11" xfId="75" applyNumberFormat="1" applyFont="1" applyBorder="1" applyAlignment="1">
      <alignment horizontal="right" vertical="top" wrapText="1"/>
      <protection/>
    </xf>
    <xf numFmtId="3" fontId="4" fillId="0" borderId="11" xfId="75" applyNumberFormat="1" applyFont="1" applyBorder="1">
      <alignment/>
      <protection/>
    </xf>
    <xf numFmtId="0" fontId="4" fillId="0" borderId="11" xfId="75" applyFont="1" applyBorder="1" applyAlignment="1">
      <alignment horizontal="left" vertical="top" wrapText="1"/>
      <protection/>
    </xf>
    <xf numFmtId="3" fontId="4" fillId="0" borderId="11" xfId="75" applyNumberFormat="1" applyFont="1" applyBorder="1" applyAlignment="1">
      <alignment horizontal="right" wrapText="1"/>
      <protection/>
    </xf>
    <xf numFmtId="3" fontId="4" fillId="0" borderId="11" xfId="75" applyNumberFormat="1" applyFont="1" applyBorder="1" applyAlignment="1">
      <alignment/>
      <protection/>
    </xf>
    <xf numFmtId="0" fontId="3" fillId="0" borderId="11" xfId="75" applyFont="1" applyBorder="1" applyAlignment="1">
      <alignment horizontal="justify" vertical="top" wrapText="1"/>
      <protection/>
    </xf>
    <xf numFmtId="3" fontId="3" fillId="0" borderId="11" xfId="75" applyNumberFormat="1" applyFont="1" applyBorder="1" applyAlignment="1">
      <alignment horizontal="right" wrapText="1"/>
      <protection/>
    </xf>
    <xf numFmtId="0" fontId="4" fillId="0" borderId="0" xfId="75" applyFont="1" applyAlignment="1">
      <alignment horizontal="justify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3" fontId="60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3" fontId="59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6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3" fontId="62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192" fontId="4" fillId="0" borderId="10" xfId="59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192" fontId="4" fillId="0" borderId="10" xfId="59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92" fontId="4" fillId="0" borderId="10" xfId="59" applyNumberFormat="1" applyFont="1" applyBorder="1" applyAlignment="1">
      <alignment vertical="top" wrapText="1"/>
    </xf>
    <xf numFmtId="192" fontId="4" fillId="0" borderId="10" xfId="59" applyNumberFormat="1" applyFont="1" applyBorder="1" applyAlignment="1">
      <alignment horizontal="right" vertical="top" wrapText="1"/>
    </xf>
    <xf numFmtId="192" fontId="4" fillId="0" borderId="10" xfId="59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192" fontId="4" fillId="0" borderId="14" xfId="59" applyNumberFormat="1" applyFont="1" applyBorder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192" fontId="4" fillId="0" borderId="10" xfId="59" applyNumberFormat="1" applyFont="1" applyBorder="1" applyAlignment="1">
      <alignment horizontal="left" wrapText="1"/>
    </xf>
    <xf numFmtId="192" fontId="4" fillId="0" borderId="10" xfId="59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9" fillId="0" borderId="14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vertical="top" wrapText="1"/>
    </xf>
    <xf numFmtId="192" fontId="8" fillId="0" borderId="10" xfId="59" applyNumberFormat="1" applyFont="1" applyBorder="1" applyAlignment="1">
      <alignment horizontal="left" vertical="top" wrapText="1"/>
    </xf>
    <xf numFmtId="192" fontId="4" fillId="0" borderId="10" xfId="59" applyNumberFormat="1" applyFont="1" applyBorder="1" applyAlignment="1">
      <alignment horizontal="center" wrapText="1"/>
    </xf>
    <xf numFmtId="192" fontId="4" fillId="0" borderId="10" xfId="59" applyNumberFormat="1" applyFont="1" applyBorder="1" applyAlignment="1">
      <alignment wrapText="1"/>
    </xf>
    <xf numFmtId="192" fontId="4" fillId="0" borderId="10" xfId="59" applyNumberFormat="1" applyFont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wrapText="1"/>
    </xf>
    <xf numFmtId="3" fontId="9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justify"/>
    </xf>
    <xf numFmtId="3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1" xfId="74" applyNumberFormat="1" applyFont="1" applyBorder="1" applyAlignment="1">
      <alignment vertical="top" wrapText="1"/>
      <protection/>
    </xf>
    <xf numFmtId="0" fontId="10" fillId="0" borderId="11" xfId="0" applyFont="1" applyBorder="1" applyAlignment="1">
      <alignment horizontal="left"/>
    </xf>
    <xf numFmtId="0" fontId="10" fillId="0" borderId="11" xfId="74" applyNumberFormat="1" applyFont="1" applyBorder="1" applyAlignment="1">
      <alignment vertical="top" wrapText="1"/>
      <protection/>
    </xf>
    <xf numFmtId="3" fontId="1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74" applyNumberFormat="1" applyFont="1" applyBorder="1" applyAlignment="1">
      <alignment vertical="top" wrapText="1"/>
      <protection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67" fillId="0" borderId="0" xfId="0" applyFont="1" applyAlignment="1">
      <alignment/>
    </xf>
    <xf numFmtId="192" fontId="3" fillId="0" borderId="10" xfId="59" applyNumberFormat="1" applyFont="1" applyBorder="1" applyAlignment="1">
      <alignment horizontal="center" vertical="center" wrapText="1"/>
    </xf>
    <xf numFmtId="193" fontId="3" fillId="0" borderId="10" xfId="59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right" wrapText="1"/>
    </xf>
    <xf numFmtId="0" fontId="5" fillId="0" borderId="0" xfId="80" applyFont="1" applyBorder="1" applyAlignment="1">
      <alignment horizontal="center" vertical="center" wrapText="1"/>
      <protection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0" xfId="75" applyNumberFormat="1" applyFont="1" applyAlignment="1">
      <alignment horizontal="right" vertical="center" wrapText="1"/>
      <protection/>
    </xf>
    <xf numFmtId="0" fontId="2" fillId="0" borderId="0" xfId="75" applyFont="1" applyAlignment="1">
      <alignment horizontal="right" wrapText="1"/>
      <protection/>
    </xf>
    <xf numFmtId="0" fontId="4" fillId="0" borderId="0" xfId="75" applyFont="1" applyAlignment="1">
      <alignment horizontal="justify"/>
      <protection/>
    </xf>
    <xf numFmtId="0" fontId="4" fillId="0" borderId="0" xfId="75" applyFont="1" applyAlignment="1">
      <alignment/>
      <protection/>
    </xf>
    <xf numFmtId="2" fontId="4" fillId="0" borderId="0" xfId="75" applyNumberFormat="1" applyFont="1" applyAlignment="1">
      <alignment horizontal="left"/>
      <protection/>
    </xf>
    <xf numFmtId="0" fontId="61" fillId="0" borderId="0" xfId="0" applyFont="1" applyAlignment="1">
      <alignment/>
    </xf>
    <xf numFmtId="0" fontId="4" fillId="0" borderId="0" xfId="75" applyFont="1" applyAlignment="1">
      <alignment horizontal="center" vertical="top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dalītāji 10" xfId="39"/>
    <cellStyle name="Atdalītāji 11" xfId="40"/>
    <cellStyle name="Atdalītāji 12" xfId="41"/>
    <cellStyle name="Atdalītāji 13" xfId="42"/>
    <cellStyle name="Atdalītāji 14" xfId="43"/>
    <cellStyle name="Atdalītāji 15" xfId="44"/>
    <cellStyle name="Atdalītāji 16" xfId="45"/>
    <cellStyle name="Atdalītāji 17" xfId="46"/>
    <cellStyle name="Atdalītāji 18" xfId="47"/>
    <cellStyle name="Atdalītāji 2" xfId="48"/>
    <cellStyle name="Atdalītāji 3" xfId="49"/>
    <cellStyle name="Atdalītāji 4" xfId="50"/>
    <cellStyle name="Atdalītāji 5" xfId="51"/>
    <cellStyle name="Atdalītāji 6" xfId="52"/>
    <cellStyle name="Atdalītāji 7" xfId="53"/>
    <cellStyle name="Atdalītāji 8" xfId="54"/>
    <cellStyle name="Atdalītāji 9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2" xfId="74"/>
    <cellStyle name="Normal 3" xfId="75"/>
    <cellStyle name="Note" xfId="76"/>
    <cellStyle name="Output" xfId="77"/>
    <cellStyle name="Parastais 2" xfId="78"/>
    <cellStyle name="Parastais 2 2" xfId="79"/>
    <cellStyle name="Parastais 3" xfId="80"/>
    <cellStyle name="Parastais 3 10" xfId="81"/>
    <cellStyle name="Parastais 3 11" xfId="82"/>
    <cellStyle name="Parastais 3 12" xfId="83"/>
    <cellStyle name="Parastais 3 13" xfId="84"/>
    <cellStyle name="Parastais 3 14" xfId="85"/>
    <cellStyle name="Parastais 3 15" xfId="86"/>
    <cellStyle name="Parastais 3 16" xfId="87"/>
    <cellStyle name="Parastais 3 17" xfId="88"/>
    <cellStyle name="Parastais 3 18" xfId="89"/>
    <cellStyle name="Parastais 3 2" xfId="90"/>
    <cellStyle name="Parastais 3 3" xfId="91"/>
    <cellStyle name="Parastais 3 4" xfId="92"/>
    <cellStyle name="Parastais 3 5" xfId="93"/>
    <cellStyle name="Parastais 3 6" xfId="94"/>
    <cellStyle name="Parastais 3 7" xfId="95"/>
    <cellStyle name="Parastais 3 8" xfId="96"/>
    <cellStyle name="Parastais 3 9" xfId="97"/>
    <cellStyle name="Parasts 3" xfId="98"/>
    <cellStyle name="Percent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9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9.140625" style="1" customWidth="1"/>
    <col min="2" max="2" width="73.00390625" style="1" customWidth="1"/>
    <col min="3" max="3" width="18.57421875" style="1" customWidth="1"/>
    <col min="4" max="4" width="11.8515625" style="1" customWidth="1"/>
    <col min="5" max="5" width="9.7109375" style="1" customWidth="1"/>
    <col min="6" max="7" width="9.140625" style="1" customWidth="1"/>
    <col min="8" max="16384" width="9.140625" style="1" customWidth="1"/>
  </cols>
  <sheetData>
    <row r="1" spans="2:7" ht="45.75" customHeight="1">
      <c r="B1" s="183" t="s">
        <v>593</v>
      </c>
      <c r="C1" s="183"/>
      <c r="D1" s="84"/>
      <c r="E1" s="84"/>
      <c r="F1" s="84"/>
      <c r="G1" s="84"/>
    </row>
    <row r="2" spans="2:7" ht="12.75" customHeight="1">
      <c r="B2" s="181"/>
      <c r="C2" s="181"/>
      <c r="D2" s="84"/>
      <c r="E2" s="84"/>
      <c r="F2" s="84"/>
      <c r="G2" s="84"/>
    </row>
    <row r="3" spans="1:3" ht="20.25" customHeight="1">
      <c r="A3" s="182" t="s">
        <v>584</v>
      </c>
      <c r="B3" s="182"/>
      <c r="C3" s="182"/>
    </row>
    <row r="4" spans="1:3" ht="68.25" customHeight="1">
      <c r="A4" s="8" t="s">
        <v>23</v>
      </c>
      <c r="B4" s="8" t="s">
        <v>24</v>
      </c>
      <c r="C4" s="9" t="s">
        <v>255</v>
      </c>
    </row>
    <row r="5" spans="1:3" ht="18.75" customHeight="1">
      <c r="A5" s="10" t="s">
        <v>25</v>
      </c>
      <c r="B5" s="8" t="s">
        <v>26</v>
      </c>
      <c r="C5" s="11">
        <f>C6+C10+C18</f>
        <v>11897786</v>
      </c>
    </row>
    <row r="6" spans="1:3" ht="18" customHeight="1">
      <c r="A6" s="10" t="s">
        <v>27</v>
      </c>
      <c r="B6" s="10" t="s">
        <v>28</v>
      </c>
      <c r="C6" s="12">
        <f>C7</f>
        <v>10626868</v>
      </c>
    </row>
    <row r="7" spans="1:3" ht="15" customHeight="1">
      <c r="A7" s="13" t="s">
        <v>29</v>
      </c>
      <c r="B7" s="14" t="s">
        <v>28</v>
      </c>
      <c r="C7" s="15">
        <f>C8+C9</f>
        <v>10626868</v>
      </c>
    </row>
    <row r="8" spans="1:3" ht="28.5" customHeight="1">
      <c r="A8" s="20" t="s">
        <v>257</v>
      </c>
      <c r="B8" s="14" t="s">
        <v>258</v>
      </c>
      <c r="C8" s="18">
        <v>80687</v>
      </c>
    </row>
    <row r="9" spans="1:3" ht="15.75" customHeight="1">
      <c r="A9" s="16" t="s">
        <v>30</v>
      </c>
      <c r="B9" s="17" t="s">
        <v>31</v>
      </c>
      <c r="C9" s="15">
        <v>10546181</v>
      </c>
    </row>
    <row r="10" spans="1:3" ht="18.75" customHeight="1">
      <c r="A10" s="10" t="s">
        <v>32</v>
      </c>
      <c r="B10" s="10" t="s">
        <v>33</v>
      </c>
      <c r="C10" s="11">
        <f>C12+C13+C14+C15+C16+C17</f>
        <v>1198918</v>
      </c>
    </row>
    <row r="11" spans="1:3" ht="16.5" customHeight="1">
      <c r="A11" s="13" t="s">
        <v>153</v>
      </c>
      <c r="B11" s="14" t="s">
        <v>154</v>
      </c>
      <c r="C11" s="15">
        <f>C12+C13+C14+C15+C16+C17</f>
        <v>1198918</v>
      </c>
    </row>
    <row r="12" spans="1:3" ht="16.5" customHeight="1">
      <c r="A12" s="20" t="s">
        <v>34</v>
      </c>
      <c r="B12" s="14" t="s">
        <v>35</v>
      </c>
      <c r="C12" s="15">
        <v>909035</v>
      </c>
    </row>
    <row r="13" spans="1:3" ht="16.5" customHeight="1">
      <c r="A13" s="20" t="s">
        <v>36</v>
      </c>
      <c r="B13" s="14" t="s">
        <v>37</v>
      </c>
      <c r="C13" s="15">
        <v>65000</v>
      </c>
    </row>
    <row r="14" spans="1:3" ht="26.25" customHeight="1">
      <c r="A14" s="20" t="s">
        <v>38</v>
      </c>
      <c r="B14" s="14" t="s">
        <v>259</v>
      </c>
      <c r="C14" s="15">
        <v>139544</v>
      </c>
    </row>
    <row r="15" spans="1:3" ht="15" customHeight="1">
      <c r="A15" s="20" t="s">
        <v>39</v>
      </c>
      <c r="B15" s="14" t="s">
        <v>260</v>
      </c>
      <c r="C15" s="15">
        <v>7500</v>
      </c>
    </row>
    <row r="16" spans="1:3" ht="14.25" customHeight="1">
      <c r="A16" s="20" t="s">
        <v>40</v>
      </c>
      <c r="B16" s="21" t="s">
        <v>218</v>
      </c>
      <c r="C16" s="15">
        <v>68839</v>
      </c>
    </row>
    <row r="17" spans="1:3" ht="15" customHeight="1">
      <c r="A17" s="20" t="s">
        <v>41</v>
      </c>
      <c r="B17" s="21" t="s">
        <v>219</v>
      </c>
      <c r="C17" s="15">
        <v>9000</v>
      </c>
    </row>
    <row r="18" spans="1:3" ht="15" customHeight="1">
      <c r="A18" s="10" t="s">
        <v>42</v>
      </c>
      <c r="B18" s="10" t="s">
        <v>43</v>
      </c>
      <c r="C18" s="11">
        <f>C19</f>
        <v>72000</v>
      </c>
    </row>
    <row r="19" spans="1:3" ht="15" customHeight="1">
      <c r="A19" s="13" t="s">
        <v>44</v>
      </c>
      <c r="B19" s="14" t="s">
        <v>201</v>
      </c>
      <c r="C19" s="15">
        <v>72000</v>
      </c>
    </row>
    <row r="20" spans="1:3" ht="15" customHeight="1">
      <c r="A20" s="22" t="s">
        <v>45</v>
      </c>
      <c r="B20" s="8" t="s">
        <v>46</v>
      </c>
      <c r="C20" s="11">
        <f>C21+C25+C37+C41+C45</f>
        <v>112551</v>
      </c>
    </row>
    <row r="21" spans="1:3" ht="15" customHeight="1">
      <c r="A21" s="22" t="s">
        <v>47</v>
      </c>
      <c r="B21" s="10" t="s">
        <v>48</v>
      </c>
      <c r="C21" s="12">
        <f>C23+C24+C22</f>
        <v>12405</v>
      </c>
    </row>
    <row r="22" spans="1:3" ht="15" customHeight="1">
      <c r="A22" s="16" t="s">
        <v>252</v>
      </c>
      <c r="B22" s="17" t="s">
        <v>253</v>
      </c>
      <c r="C22" s="74"/>
    </row>
    <row r="23" spans="1:3" ht="16.5" customHeight="1">
      <c r="A23" s="20" t="s">
        <v>237</v>
      </c>
      <c r="B23" s="21" t="s">
        <v>238</v>
      </c>
      <c r="C23" s="15">
        <v>8000</v>
      </c>
    </row>
    <row r="24" spans="1:3" ht="15" customHeight="1">
      <c r="A24" s="20" t="s">
        <v>49</v>
      </c>
      <c r="B24" s="21" t="s">
        <v>267</v>
      </c>
      <c r="C24" s="15">
        <v>4405</v>
      </c>
    </row>
    <row r="25" spans="1:3" ht="15" customHeight="1">
      <c r="A25" s="10" t="s">
        <v>50</v>
      </c>
      <c r="B25" s="10" t="s">
        <v>220</v>
      </c>
      <c r="C25" s="11">
        <f>C26+C30</f>
        <v>22430</v>
      </c>
    </row>
    <row r="26" spans="1:3" ht="15" customHeight="1">
      <c r="A26" s="13" t="s">
        <v>51</v>
      </c>
      <c r="B26" s="14" t="s">
        <v>148</v>
      </c>
      <c r="C26" s="19">
        <f>C27+C28+C29</f>
        <v>10100</v>
      </c>
    </row>
    <row r="27" spans="1:3" ht="15" customHeight="1">
      <c r="A27" s="20" t="s">
        <v>52</v>
      </c>
      <c r="B27" s="14" t="s">
        <v>202</v>
      </c>
      <c r="C27" s="15">
        <v>6700</v>
      </c>
    </row>
    <row r="28" spans="1:3" ht="25.5" customHeight="1">
      <c r="A28" s="20" t="s">
        <v>53</v>
      </c>
      <c r="B28" s="14" t="s">
        <v>221</v>
      </c>
      <c r="C28" s="15">
        <v>2700</v>
      </c>
    </row>
    <row r="29" spans="1:3" ht="15" customHeight="1">
      <c r="A29" s="20" t="s">
        <v>54</v>
      </c>
      <c r="B29" s="14" t="s">
        <v>203</v>
      </c>
      <c r="C29" s="15">
        <v>700</v>
      </c>
    </row>
    <row r="30" spans="1:3" ht="15" customHeight="1">
      <c r="A30" s="13" t="s">
        <v>55</v>
      </c>
      <c r="B30" s="14" t="s">
        <v>147</v>
      </c>
      <c r="C30" s="19">
        <f>C32+C33+C35+C34+C36+C31</f>
        <v>12330</v>
      </c>
    </row>
    <row r="31" spans="1:3" ht="16.5" customHeight="1">
      <c r="A31" s="20" t="s">
        <v>246</v>
      </c>
      <c r="B31" s="14" t="s">
        <v>268</v>
      </c>
      <c r="C31" s="15">
        <v>50</v>
      </c>
    </row>
    <row r="32" spans="1:3" ht="15" customHeight="1">
      <c r="A32" s="20" t="s">
        <v>56</v>
      </c>
      <c r="B32" s="14" t="s">
        <v>271</v>
      </c>
      <c r="C32" s="15">
        <v>6000</v>
      </c>
    </row>
    <row r="33" spans="1:3" ht="15" customHeight="1">
      <c r="A33" s="20" t="s">
        <v>58</v>
      </c>
      <c r="B33" s="21" t="s">
        <v>266</v>
      </c>
      <c r="C33" s="15">
        <v>100</v>
      </c>
    </row>
    <row r="34" spans="1:3" ht="15" customHeight="1">
      <c r="A34" s="20" t="s">
        <v>146</v>
      </c>
      <c r="B34" s="21" t="s">
        <v>149</v>
      </c>
      <c r="C34" s="15">
        <v>380</v>
      </c>
    </row>
    <row r="35" spans="1:3" ht="16.5" customHeight="1">
      <c r="A35" s="20" t="s">
        <v>59</v>
      </c>
      <c r="B35" s="21" t="s">
        <v>265</v>
      </c>
      <c r="C35" s="15">
        <v>5700</v>
      </c>
    </row>
    <row r="36" spans="1:3" ht="14.25" customHeight="1">
      <c r="A36" s="20" t="s">
        <v>245</v>
      </c>
      <c r="B36" s="21" t="s">
        <v>272</v>
      </c>
      <c r="C36" s="15">
        <v>100</v>
      </c>
    </row>
    <row r="37" spans="1:3" ht="15" customHeight="1">
      <c r="A37" s="22" t="s">
        <v>60</v>
      </c>
      <c r="B37" s="10" t="s">
        <v>150</v>
      </c>
      <c r="C37" s="11">
        <f>C38</f>
        <v>5100</v>
      </c>
    </row>
    <row r="38" spans="1:3" ht="16.5" customHeight="1">
      <c r="A38" s="23" t="s">
        <v>61</v>
      </c>
      <c r="B38" s="17" t="s">
        <v>269</v>
      </c>
      <c r="C38" s="19">
        <f>C39+C40</f>
        <v>5100</v>
      </c>
    </row>
    <row r="39" spans="1:3" ht="16.5" customHeight="1">
      <c r="A39" s="23"/>
      <c r="B39" s="17" t="s">
        <v>270</v>
      </c>
      <c r="C39" s="15">
        <v>2100</v>
      </c>
    </row>
    <row r="40" spans="1:3" ht="16.5" customHeight="1">
      <c r="A40" s="23"/>
      <c r="B40" s="17" t="s">
        <v>273</v>
      </c>
      <c r="C40" s="15">
        <v>3000</v>
      </c>
    </row>
    <row r="41" spans="1:3" ht="16.5" customHeight="1">
      <c r="A41" s="22" t="s">
        <v>62</v>
      </c>
      <c r="B41" s="10" t="s">
        <v>63</v>
      </c>
      <c r="C41" s="11">
        <f>C44+C43</f>
        <v>2100</v>
      </c>
    </row>
    <row r="42" spans="1:3" ht="16.5" customHeight="1">
      <c r="A42" s="16" t="s">
        <v>275</v>
      </c>
      <c r="B42" s="17" t="s">
        <v>276</v>
      </c>
      <c r="C42" s="24">
        <f>C43+C44</f>
        <v>2100</v>
      </c>
    </row>
    <row r="43" spans="1:3" ht="27.75" customHeight="1">
      <c r="A43" s="20" t="s">
        <v>204</v>
      </c>
      <c r="B43" s="14" t="s">
        <v>274</v>
      </c>
      <c r="C43" s="18">
        <v>300</v>
      </c>
    </row>
    <row r="44" spans="1:3" ht="27.75" customHeight="1">
      <c r="A44" s="20" t="s">
        <v>64</v>
      </c>
      <c r="B44" s="14" t="s">
        <v>151</v>
      </c>
      <c r="C44" s="15">
        <v>1800</v>
      </c>
    </row>
    <row r="45" spans="1:3" ht="30" customHeight="1">
      <c r="A45" s="22" t="s">
        <v>65</v>
      </c>
      <c r="B45" s="10" t="s">
        <v>152</v>
      </c>
      <c r="C45" s="11">
        <f>C46+C47</f>
        <v>70516</v>
      </c>
    </row>
    <row r="46" spans="1:3" ht="15" customHeight="1">
      <c r="A46" s="13" t="s">
        <v>66</v>
      </c>
      <c r="B46" s="14" t="s">
        <v>277</v>
      </c>
      <c r="C46" s="25">
        <v>60516</v>
      </c>
    </row>
    <row r="47" spans="1:3" ht="15" customHeight="1">
      <c r="A47" s="13" t="s">
        <v>243</v>
      </c>
      <c r="B47" s="14" t="s">
        <v>244</v>
      </c>
      <c r="C47" s="25">
        <v>10000</v>
      </c>
    </row>
    <row r="48" spans="1:3" ht="15" customHeight="1">
      <c r="A48" s="10" t="s">
        <v>67</v>
      </c>
      <c r="B48" s="8" t="s">
        <v>68</v>
      </c>
      <c r="C48" s="11">
        <f>C49+C91</f>
        <v>9654978</v>
      </c>
    </row>
    <row r="49" spans="1:3" ht="15" customHeight="1">
      <c r="A49" s="22" t="s">
        <v>69</v>
      </c>
      <c r="B49" s="10" t="s">
        <v>70</v>
      </c>
      <c r="C49" s="11">
        <f>C50+C76+C86+C87+C88</f>
        <v>9439278</v>
      </c>
    </row>
    <row r="50" spans="1:3" ht="15" customHeight="1">
      <c r="A50" s="13" t="s">
        <v>71</v>
      </c>
      <c r="B50" s="14" t="s">
        <v>222</v>
      </c>
      <c r="C50" s="19">
        <f>C51+C59</f>
        <v>4007350</v>
      </c>
    </row>
    <row r="51" spans="1:3" ht="15" customHeight="1">
      <c r="A51" s="13"/>
      <c r="B51" s="21" t="s">
        <v>72</v>
      </c>
      <c r="C51" s="19">
        <f>C52+C55+C56+C57+C54+C58+C53</f>
        <v>48125</v>
      </c>
    </row>
    <row r="52" spans="1:3" ht="15" customHeight="1">
      <c r="A52" s="13"/>
      <c r="B52" s="21" t="s">
        <v>73</v>
      </c>
      <c r="C52" s="15">
        <v>7685</v>
      </c>
    </row>
    <row r="53" spans="1:3" ht="15" customHeight="1">
      <c r="A53" s="13"/>
      <c r="B53" s="21" t="s">
        <v>278</v>
      </c>
      <c r="C53" s="15">
        <v>6740</v>
      </c>
    </row>
    <row r="54" spans="1:3" ht="15" customHeight="1">
      <c r="A54" s="13"/>
      <c r="B54" s="21" t="s">
        <v>74</v>
      </c>
      <c r="C54" s="15">
        <v>6740</v>
      </c>
    </row>
    <row r="55" spans="1:3" ht="15" customHeight="1">
      <c r="A55" s="13"/>
      <c r="B55" s="21" t="s">
        <v>172</v>
      </c>
      <c r="C55" s="15">
        <v>6740</v>
      </c>
    </row>
    <row r="56" spans="1:3" ht="15" customHeight="1">
      <c r="A56" s="13"/>
      <c r="B56" s="21" t="s">
        <v>75</v>
      </c>
      <c r="C56" s="15">
        <v>6740</v>
      </c>
    </row>
    <row r="57" spans="1:3" ht="15" customHeight="1">
      <c r="A57" s="13"/>
      <c r="B57" s="21" t="s">
        <v>76</v>
      </c>
      <c r="C57" s="15">
        <v>6740</v>
      </c>
    </row>
    <row r="58" spans="1:3" ht="15.75" customHeight="1">
      <c r="A58" s="13"/>
      <c r="B58" s="21" t="s">
        <v>127</v>
      </c>
      <c r="C58" s="15">
        <v>6740</v>
      </c>
    </row>
    <row r="59" spans="1:3" ht="15" customHeight="1">
      <c r="A59" s="13"/>
      <c r="B59" s="21" t="s">
        <v>205</v>
      </c>
      <c r="C59" s="19">
        <f>SUM(C60:C75)</f>
        <v>3959225</v>
      </c>
    </row>
    <row r="60" spans="1:3" ht="15" customHeight="1">
      <c r="A60" s="13"/>
      <c r="B60" s="21" t="s">
        <v>77</v>
      </c>
      <c r="C60" s="15">
        <v>21942</v>
      </c>
    </row>
    <row r="61" spans="1:3" ht="15" customHeight="1">
      <c r="A61" s="13"/>
      <c r="B61" s="21" t="s">
        <v>206</v>
      </c>
      <c r="C61" s="32">
        <v>4000</v>
      </c>
    </row>
    <row r="62" spans="1:4" ht="27.75" customHeight="1">
      <c r="A62" s="13"/>
      <c r="B62" s="21" t="s">
        <v>78</v>
      </c>
      <c r="C62" s="15">
        <v>1924896</v>
      </c>
      <c r="D62" s="7"/>
    </row>
    <row r="63" spans="1:4" ht="15" customHeight="1">
      <c r="A63" s="13"/>
      <c r="B63" s="21" t="s">
        <v>79</v>
      </c>
      <c r="C63" s="32">
        <v>830136</v>
      </c>
      <c r="D63" s="7"/>
    </row>
    <row r="64" spans="1:3" ht="15" customHeight="1">
      <c r="A64" s="13"/>
      <c r="B64" s="21" t="s">
        <v>80</v>
      </c>
      <c r="C64" s="15">
        <v>106600</v>
      </c>
    </row>
    <row r="65" spans="1:3" ht="15" customHeight="1">
      <c r="A65" s="13"/>
      <c r="B65" s="21" t="s">
        <v>81</v>
      </c>
      <c r="C65" s="15">
        <v>377892</v>
      </c>
    </row>
    <row r="66" spans="1:3" ht="15" customHeight="1">
      <c r="A66" s="13"/>
      <c r="B66" s="21" t="s">
        <v>82</v>
      </c>
      <c r="C66" s="15">
        <v>185526</v>
      </c>
    </row>
    <row r="67" spans="1:3" ht="15" customHeight="1">
      <c r="A67" s="13"/>
      <c r="B67" s="21" t="s">
        <v>145</v>
      </c>
      <c r="C67" s="15">
        <v>51780</v>
      </c>
    </row>
    <row r="68" spans="1:3" ht="15" customHeight="1">
      <c r="A68" s="13"/>
      <c r="B68" s="21" t="s">
        <v>144</v>
      </c>
      <c r="C68" s="15">
        <v>130590</v>
      </c>
    </row>
    <row r="69" spans="1:3" ht="15" customHeight="1">
      <c r="A69" s="13"/>
      <c r="B69" s="21" t="s">
        <v>518</v>
      </c>
      <c r="C69" s="15">
        <v>2000</v>
      </c>
    </row>
    <row r="70" spans="1:3" ht="15" customHeight="1">
      <c r="A70" s="13"/>
      <c r="B70" s="21" t="s">
        <v>240</v>
      </c>
      <c r="C70" s="15"/>
    </row>
    <row r="71" spans="1:3" ht="15" customHeight="1">
      <c r="A71" s="13"/>
      <c r="B71" s="21" t="s">
        <v>83</v>
      </c>
      <c r="C71" s="32">
        <v>164421</v>
      </c>
    </row>
    <row r="72" spans="1:3" ht="15.75" customHeight="1">
      <c r="A72" s="13"/>
      <c r="B72" s="21" t="s">
        <v>522</v>
      </c>
      <c r="C72" s="32">
        <v>44586</v>
      </c>
    </row>
    <row r="73" spans="1:3" ht="15" customHeight="1">
      <c r="A73" s="59"/>
      <c r="B73" s="65" t="s">
        <v>492</v>
      </c>
      <c r="C73" s="83">
        <v>100537</v>
      </c>
    </row>
    <row r="74" spans="1:3" ht="15" customHeight="1">
      <c r="A74" s="13"/>
      <c r="B74" s="21" t="s">
        <v>208</v>
      </c>
      <c r="C74" s="32">
        <v>519</v>
      </c>
    </row>
    <row r="75" spans="1:3" ht="15" customHeight="1">
      <c r="A75" s="13"/>
      <c r="B75" s="21" t="s">
        <v>250</v>
      </c>
      <c r="C75" s="15">
        <v>13800</v>
      </c>
    </row>
    <row r="76" spans="1:3" ht="41.25" customHeight="1">
      <c r="A76" s="13" t="s">
        <v>84</v>
      </c>
      <c r="B76" s="14" t="s">
        <v>234</v>
      </c>
      <c r="C76" s="19">
        <f>SUM(C77:C85)</f>
        <v>1368864</v>
      </c>
    </row>
    <row r="77" spans="1:3" ht="16.5" customHeight="1">
      <c r="A77" s="26"/>
      <c r="B77" s="27" t="s">
        <v>247</v>
      </c>
      <c r="C77" s="81">
        <v>500000</v>
      </c>
    </row>
    <row r="78" spans="1:3" ht="16.5" customHeight="1">
      <c r="A78" s="26"/>
      <c r="B78" s="27" t="s">
        <v>248</v>
      </c>
      <c r="C78" s="81">
        <v>58520</v>
      </c>
    </row>
    <row r="79" spans="1:3" ht="16.5" customHeight="1">
      <c r="A79" s="26"/>
      <c r="B79" s="27" t="s">
        <v>528</v>
      </c>
      <c r="C79" s="81">
        <v>681965</v>
      </c>
    </row>
    <row r="80" spans="1:3" ht="16.5" customHeight="1">
      <c r="A80" s="26"/>
      <c r="B80" s="27" t="s">
        <v>525</v>
      </c>
      <c r="C80" s="81">
        <v>3195</v>
      </c>
    </row>
    <row r="81" spans="1:3" ht="16.5" customHeight="1">
      <c r="A81" s="26"/>
      <c r="B81" s="27" t="s">
        <v>508</v>
      </c>
      <c r="C81" s="81">
        <v>3500</v>
      </c>
    </row>
    <row r="82" spans="1:3" ht="16.5" customHeight="1">
      <c r="A82" s="26"/>
      <c r="B82" s="27" t="s">
        <v>520</v>
      </c>
      <c r="C82" s="81">
        <v>7780</v>
      </c>
    </row>
    <row r="83" spans="1:3" ht="16.5" customHeight="1">
      <c r="A83" s="26"/>
      <c r="B83" s="27" t="s">
        <v>521</v>
      </c>
      <c r="C83" s="81">
        <v>8100</v>
      </c>
    </row>
    <row r="84" spans="1:3" ht="16.5" customHeight="1">
      <c r="A84" s="26"/>
      <c r="B84" s="27" t="s">
        <v>594</v>
      </c>
      <c r="C84" s="81">
        <v>18000</v>
      </c>
    </row>
    <row r="85" spans="1:3" ht="15" customHeight="1">
      <c r="A85" s="29"/>
      <c r="B85" s="30" t="s">
        <v>207</v>
      </c>
      <c r="C85" s="82">
        <v>87804</v>
      </c>
    </row>
    <row r="86" spans="1:3" ht="14.25" customHeight="1">
      <c r="A86" s="13" t="s">
        <v>85</v>
      </c>
      <c r="B86" s="14" t="s">
        <v>86</v>
      </c>
      <c r="C86" s="19">
        <v>3785860</v>
      </c>
    </row>
    <row r="87" spans="1:3" ht="28.5" customHeight="1">
      <c r="A87" s="59" t="s">
        <v>85</v>
      </c>
      <c r="B87" s="60" t="s">
        <v>256</v>
      </c>
      <c r="C87" s="61">
        <v>109271</v>
      </c>
    </row>
    <row r="88" spans="1:3" ht="15" customHeight="1">
      <c r="A88" s="13" t="s">
        <v>233</v>
      </c>
      <c r="B88" s="14" t="s">
        <v>235</v>
      </c>
      <c r="C88" s="19">
        <f>SUM(C89:C90)</f>
        <v>167933</v>
      </c>
    </row>
    <row r="89" spans="1:3" ht="15" customHeight="1">
      <c r="A89" s="13"/>
      <c r="B89" s="21" t="s">
        <v>279</v>
      </c>
      <c r="C89" s="15">
        <v>166433</v>
      </c>
    </row>
    <row r="90" spans="1:3" ht="15" customHeight="1">
      <c r="A90" s="13"/>
      <c r="B90" s="21" t="s">
        <v>583</v>
      </c>
      <c r="C90" s="15">
        <v>1500</v>
      </c>
    </row>
    <row r="91" spans="1:3" ht="15" customHeight="1">
      <c r="A91" s="62" t="s">
        <v>87</v>
      </c>
      <c r="B91" s="63" t="s">
        <v>88</v>
      </c>
      <c r="C91" s="64">
        <f>C93+C94</f>
        <v>215700</v>
      </c>
    </row>
    <row r="92" spans="1:3" ht="15" customHeight="1">
      <c r="A92" s="13" t="s">
        <v>89</v>
      </c>
      <c r="B92" s="14" t="s">
        <v>90</v>
      </c>
      <c r="C92" s="19">
        <f>C93</f>
        <v>215700</v>
      </c>
    </row>
    <row r="93" spans="1:3" ht="15" customHeight="1">
      <c r="A93" s="20" t="s">
        <v>91</v>
      </c>
      <c r="B93" s="21" t="s">
        <v>92</v>
      </c>
      <c r="C93" s="15">
        <v>215700</v>
      </c>
    </row>
    <row r="94" spans="1:3" ht="16.5" customHeight="1">
      <c r="A94" s="13" t="s">
        <v>93</v>
      </c>
      <c r="B94" s="21" t="s">
        <v>94</v>
      </c>
      <c r="C94" s="15">
        <v>0</v>
      </c>
    </row>
    <row r="95" spans="1:3" ht="16.5" customHeight="1">
      <c r="A95" s="22" t="s">
        <v>225</v>
      </c>
      <c r="B95" s="8" t="s">
        <v>226</v>
      </c>
      <c r="C95" s="11">
        <f>C96</f>
        <v>23430</v>
      </c>
    </row>
    <row r="96" spans="1:3" ht="15" customHeight="1">
      <c r="A96" s="22" t="s">
        <v>227</v>
      </c>
      <c r="B96" s="22" t="s">
        <v>228</v>
      </c>
      <c r="C96" s="24">
        <f>C97</f>
        <v>23430</v>
      </c>
    </row>
    <row r="97" spans="1:3" ht="40.5" customHeight="1">
      <c r="A97" s="13" t="s">
        <v>95</v>
      </c>
      <c r="B97" s="14" t="s">
        <v>261</v>
      </c>
      <c r="C97" s="18">
        <v>23430</v>
      </c>
    </row>
    <row r="98" spans="1:3" ht="18.75" customHeight="1">
      <c r="A98" s="22" t="s">
        <v>223</v>
      </c>
      <c r="B98" s="8" t="s">
        <v>224</v>
      </c>
      <c r="C98" s="11">
        <f>C99+C244</f>
        <v>1478247</v>
      </c>
    </row>
    <row r="99" spans="1:3" ht="18" customHeight="1">
      <c r="A99" s="31" t="s">
        <v>96</v>
      </c>
      <c r="B99" s="17" t="s">
        <v>97</v>
      </c>
      <c r="C99" s="24">
        <f>C100+C124+C166</f>
        <v>1474247</v>
      </c>
    </row>
    <row r="100" spans="1:3" ht="16.5" customHeight="1">
      <c r="A100" s="13" t="s">
        <v>98</v>
      </c>
      <c r="B100" s="14" t="s">
        <v>99</v>
      </c>
      <c r="C100" s="19">
        <f>C101+C109</f>
        <v>348280</v>
      </c>
    </row>
    <row r="101" spans="1:3" ht="15" customHeight="1">
      <c r="A101" s="20" t="s">
        <v>100</v>
      </c>
      <c r="B101" s="21" t="s">
        <v>101</v>
      </c>
      <c r="C101" s="19">
        <f>SUM(C102:C108)</f>
        <v>189400</v>
      </c>
    </row>
    <row r="102" spans="1:3" ht="15" customHeight="1">
      <c r="A102" s="20"/>
      <c r="B102" s="21" t="s">
        <v>102</v>
      </c>
      <c r="C102" s="28">
        <v>35800</v>
      </c>
    </row>
    <row r="103" spans="1:3" ht="15" customHeight="1">
      <c r="A103" s="20"/>
      <c r="B103" s="31" t="s">
        <v>232</v>
      </c>
      <c r="C103" s="28">
        <v>36100</v>
      </c>
    </row>
    <row r="104" spans="1:3" ht="15" customHeight="1">
      <c r="A104" s="20"/>
      <c r="B104" s="31" t="s">
        <v>103</v>
      </c>
      <c r="C104" s="28">
        <v>59100</v>
      </c>
    </row>
    <row r="105" spans="1:3" ht="15" customHeight="1">
      <c r="A105" s="20"/>
      <c r="B105" s="21" t="s">
        <v>6</v>
      </c>
      <c r="C105" s="15">
        <v>14000</v>
      </c>
    </row>
    <row r="106" spans="1:3" ht="15" customHeight="1">
      <c r="A106" s="20"/>
      <c r="B106" s="21" t="s">
        <v>7</v>
      </c>
      <c r="C106" s="15">
        <v>13500</v>
      </c>
    </row>
    <row r="107" spans="1:3" ht="15" customHeight="1">
      <c r="A107" s="20"/>
      <c r="B107" s="21" t="s">
        <v>11</v>
      </c>
      <c r="C107" s="15">
        <v>12800</v>
      </c>
    </row>
    <row r="108" spans="1:3" ht="15" customHeight="1">
      <c r="A108" s="20"/>
      <c r="B108" s="21" t="s">
        <v>13</v>
      </c>
      <c r="C108" s="15">
        <v>18100</v>
      </c>
    </row>
    <row r="109" spans="1:3" ht="16.5" customHeight="1">
      <c r="A109" s="20" t="s">
        <v>104</v>
      </c>
      <c r="B109" s="21" t="s">
        <v>105</v>
      </c>
      <c r="C109" s="19">
        <f>SUM(C110:G123)</f>
        <v>158880</v>
      </c>
    </row>
    <row r="110" spans="1:3" ht="15" customHeight="1">
      <c r="A110" s="20"/>
      <c r="B110" s="31" t="s">
        <v>168</v>
      </c>
      <c r="C110" s="15">
        <v>13500</v>
      </c>
    </row>
    <row r="111" spans="1:3" ht="15.75" customHeight="1">
      <c r="A111" s="20"/>
      <c r="B111" s="31" t="s">
        <v>143</v>
      </c>
      <c r="C111" s="15">
        <v>15000</v>
      </c>
    </row>
    <row r="112" spans="1:3" ht="15.75" customHeight="1">
      <c r="A112" s="20"/>
      <c r="B112" s="31" t="s">
        <v>264</v>
      </c>
      <c r="C112" s="15">
        <v>8200</v>
      </c>
    </row>
    <row r="113" spans="1:3" ht="16.5" customHeight="1">
      <c r="A113" s="20"/>
      <c r="B113" s="31" t="s">
        <v>263</v>
      </c>
      <c r="C113" s="15">
        <v>2870</v>
      </c>
    </row>
    <row r="114" spans="1:3" ht="15.75" customHeight="1">
      <c r="A114" s="20"/>
      <c r="B114" s="31" t="s">
        <v>15</v>
      </c>
      <c r="C114" s="15">
        <v>11300</v>
      </c>
    </row>
    <row r="115" spans="1:3" ht="15" customHeight="1">
      <c r="A115" s="20"/>
      <c r="B115" s="31" t="s">
        <v>16</v>
      </c>
      <c r="C115" s="15">
        <v>12760</v>
      </c>
    </row>
    <row r="116" spans="1:3" ht="15" customHeight="1">
      <c r="A116" s="20"/>
      <c r="B116" s="31" t="s">
        <v>17</v>
      </c>
      <c r="C116" s="15">
        <v>13400</v>
      </c>
    </row>
    <row r="117" spans="1:3" ht="15" customHeight="1">
      <c r="A117" s="20"/>
      <c r="B117" s="31" t="s">
        <v>262</v>
      </c>
      <c r="C117" s="15">
        <v>11500</v>
      </c>
    </row>
    <row r="118" spans="1:3" ht="15.75" customHeight="1">
      <c r="A118" s="20"/>
      <c r="B118" s="31" t="s">
        <v>18</v>
      </c>
      <c r="C118" s="15">
        <v>24000</v>
      </c>
    </row>
    <row r="119" spans="1:3" ht="16.5" customHeight="1">
      <c r="A119" s="20"/>
      <c r="B119" s="31" t="s">
        <v>19</v>
      </c>
      <c r="C119" s="15">
        <v>8700</v>
      </c>
    </row>
    <row r="120" spans="1:3" ht="15.75" customHeight="1">
      <c r="A120" s="20"/>
      <c r="B120" s="31" t="s">
        <v>20</v>
      </c>
      <c r="C120" s="15">
        <v>11000</v>
      </c>
    </row>
    <row r="121" spans="1:3" ht="15.75" customHeight="1">
      <c r="A121" s="20"/>
      <c r="B121" s="31" t="s">
        <v>21</v>
      </c>
      <c r="C121" s="15">
        <v>11700</v>
      </c>
    </row>
    <row r="122" spans="1:3" ht="15.75" customHeight="1">
      <c r="A122" s="20"/>
      <c r="B122" s="31" t="s">
        <v>22</v>
      </c>
      <c r="C122" s="15">
        <v>11450</v>
      </c>
    </row>
    <row r="123" spans="1:3" ht="15.75" customHeight="1">
      <c r="A123" s="20"/>
      <c r="B123" s="31" t="s">
        <v>192</v>
      </c>
      <c r="C123" s="15">
        <v>3500</v>
      </c>
    </row>
    <row r="124" spans="1:3" ht="16.5" customHeight="1">
      <c r="A124" s="13" t="s">
        <v>106</v>
      </c>
      <c r="B124" s="21" t="s">
        <v>107</v>
      </c>
      <c r="C124" s="19">
        <f>C125+C137+C138+C153</f>
        <v>358968</v>
      </c>
    </row>
    <row r="125" spans="1:3" ht="16.5" customHeight="1">
      <c r="A125" s="20" t="s">
        <v>108</v>
      </c>
      <c r="B125" s="21" t="s">
        <v>109</v>
      </c>
      <c r="C125" s="19">
        <f>SUM(C126:C136)</f>
        <v>68100</v>
      </c>
    </row>
    <row r="126" spans="1:3" ht="15" customHeight="1">
      <c r="A126" s="21"/>
      <c r="B126" s="21" t="s">
        <v>0</v>
      </c>
      <c r="C126" s="15">
        <v>48710</v>
      </c>
    </row>
    <row r="127" spans="1:3" ht="14.25" customHeight="1">
      <c r="A127" s="21"/>
      <c r="B127" s="21" t="s">
        <v>3</v>
      </c>
      <c r="C127" s="15">
        <v>800</v>
      </c>
    </row>
    <row r="128" spans="1:3" ht="15" customHeight="1">
      <c r="A128" s="21"/>
      <c r="B128" s="21" t="s">
        <v>4</v>
      </c>
      <c r="C128" s="15">
        <v>1000</v>
      </c>
    </row>
    <row r="129" spans="1:3" ht="16.5" customHeight="1">
      <c r="A129" s="21"/>
      <c r="B129" s="21" t="s">
        <v>5</v>
      </c>
      <c r="C129" s="15">
        <v>60</v>
      </c>
    </row>
    <row r="130" spans="1:3" ht="16.5" customHeight="1">
      <c r="A130" s="21"/>
      <c r="B130" s="21" t="s">
        <v>6</v>
      </c>
      <c r="C130" s="15">
        <v>2400</v>
      </c>
    </row>
    <row r="131" spans="1:3" ht="16.5" customHeight="1">
      <c r="A131" s="21"/>
      <c r="B131" s="21" t="s">
        <v>8</v>
      </c>
      <c r="C131" s="15">
        <v>650</v>
      </c>
    </row>
    <row r="132" spans="1:3" ht="15.75" customHeight="1">
      <c r="A132" s="21"/>
      <c r="B132" s="21" t="s">
        <v>9</v>
      </c>
      <c r="C132" s="15">
        <v>5200</v>
      </c>
    </row>
    <row r="133" spans="1:3" ht="16.5" customHeight="1">
      <c r="A133" s="21"/>
      <c r="B133" s="21" t="s">
        <v>10</v>
      </c>
      <c r="C133" s="15">
        <v>390</v>
      </c>
    </row>
    <row r="134" spans="1:3" ht="15.75" customHeight="1">
      <c r="A134" s="21"/>
      <c r="B134" s="21" t="s">
        <v>12</v>
      </c>
      <c r="C134" s="15">
        <v>1110</v>
      </c>
    </row>
    <row r="135" spans="1:3" ht="17.25" customHeight="1">
      <c r="A135" s="21"/>
      <c r="B135" s="21" t="s">
        <v>13</v>
      </c>
      <c r="C135" s="15">
        <v>6800</v>
      </c>
    </row>
    <row r="136" spans="1:3" ht="15" customHeight="1">
      <c r="A136" s="21"/>
      <c r="B136" s="21" t="s">
        <v>14</v>
      </c>
      <c r="C136" s="15">
        <v>980</v>
      </c>
    </row>
    <row r="137" spans="1:3" ht="15" customHeight="1">
      <c r="A137" s="20" t="s">
        <v>110</v>
      </c>
      <c r="B137" s="21" t="s">
        <v>209</v>
      </c>
      <c r="C137" s="19">
        <v>4300</v>
      </c>
    </row>
    <row r="138" spans="1:3" ht="15" customHeight="1">
      <c r="A138" s="20" t="s">
        <v>111</v>
      </c>
      <c r="B138" s="21" t="s">
        <v>112</v>
      </c>
      <c r="C138" s="19">
        <f>SUM(C139:C152)</f>
        <v>44900</v>
      </c>
    </row>
    <row r="139" spans="1:3" ht="16.5" customHeight="1">
      <c r="A139" s="21"/>
      <c r="B139" s="31" t="s">
        <v>1</v>
      </c>
      <c r="C139" s="15">
        <v>11900</v>
      </c>
    </row>
    <row r="140" spans="1:3" ht="15" customHeight="1">
      <c r="A140" s="21"/>
      <c r="B140" s="21" t="s">
        <v>2</v>
      </c>
      <c r="C140" s="15">
        <v>3100</v>
      </c>
    </row>
    <row r="141" spans="1:3" ht="17.25" customHeight="1">
      <c r="A141" s="21"/>
      <c r="B141" s="21" t="s">
        <v>3</v>
      </c>
      <c r="C141" s="15">
        <v>4900</v>
      </c>
    </row>
    <row r="142" spans="1:3" ht="15" customHeight="1">
      <c r="A142" s="21"/>
      <c r="B142" s="21" t="s">
        <v>4</v>
      </c>
      <c r="C142" s="15">
        <v>2800</v>
      </c>
    </row>
    <row r="143" spans="1:3" ht="16.5" customHeight="1">
      <c r="A143" s="21"/>
      <c r="B143" s="21" t="s">
        <v>5</v>
      </c>
      <c r="C143" s="15">
        <v>1000</v>
      </c>
    </row>
    <row r="144" spans="1:3" ht="16.5" customHeight="1">
      <c r="A144" s="21"/>
      <c r="B144" s="21" t="s">
        <v>6</v>
      </c>
      <c r="C144" s="15">
        <v>4000</v>
      </c>
    </row>
    <row r="145" spans="1:3" ht="18" customHeight="1">
      <c r="A145" s="21"/>
      <c r="B145" s="21" t="s">
        <v>7</v>
      </c>
      <c r="C145" s="15">
        <v>1500</v>
      </c>
    </row>
    <row r="146" spans="1:3" ht="15" customHeight="1">
      <c r="A146" s="21"/>
      <c r="B146" s="21" t="s">
        <v>8</v>
      </c>
      <c r="C146" s="15">
        <v>2300</v>
      </c>
    </row>
    <row r="147" spans="1:3" ht="15" customHeight="1">
      <c r="A147" s="21"/>
      <c r="B147" s="21" t="s">
        <v>9</v>
      </c>
      <c r="C147" s="15">
        <v>1400</v>
      </c>
    </row>
    <row r="148" spans="1:3" ht="15" customHeight="1">
      <c r="A148" s="21"/>
      <c r="B148" s="21" t="s">
        <v>10</v>
      </c>
      <c r="C148" s="15">
        <v>1700</v>
      </c>
    </row>
    <row r="149" spans="1:3" ht="18" customHeight="1">
      <c r="A149" s="21"/>
      <c r="B149" s="21" t="s">
        <v>11</v>
      </c>
      <c r="C149" s="15">
        <v>1200</v>
      </c>
    </row>
    <row r="150" spans="1:3" ht="15" customHeight="1">
      <c r="A150" s="21"/>
      <c r="B150" s="21" t="s">
        <v>12</v>
      </c>
      <c r="C150" s="15">
        <v>1900</v>
      </c>
    </row>
    <row r="151" spans="1:3" ht="16.5" customHeight="1">
      <c r="A151" s="21"/>
      <c r="B151" s="21" t="s">
        <v>13</v>
      </c>
      <c r="C151" s="15">
        <v>5400</v>
      </c>
    </row>
    <row r="152" spans="1:3" ht="15" customHeight="1">
      <c r="A152" s="21"/>
      <c r="B152" s="21" t="s">
        <v>14</v>
      </c>
      <c r="C152" s="15">
        <v>1800</v>
      </c>
    </row>
    <row r="153" spans="1:3" ht="15" customHeight="1">
      <c r="A153" s="20" t="s">
        <v>113</v>
      </c>
      <c r="B153" s="21" t="s">
        <v>114</v>
      </c>
      <c r="C153" s="19">
        <f>SUM(C154:C165)</f>
        <v>241668</v>
      </c>
    </row>
    <row r="154" spans="1:3" ht="15" customHeight="1">
      <c r="A154" s="20"/>
      <c r="B154" s="21" t="s">
        <v>0</v>
      </c>
      <c r="C154" s="15">
        <v>161500</v>
      </c>
    </row>
    <row r="155" spans="1:3" ht="15" customHeight="1">
      <c r="A155" s="21"/>
      <c r="B155" s="31" t="s">
        <v>2</v>
      </c>
      <c r="C155" s="15">
        <v>8200</v>
      </c>
    </row>
    <row r="156" spans="1:3" ht="15" customHeight="1">
      <c r="A156" s="21"/>
      <c r="B156" s="31" t="s">
        <v>3</v>
      </c>
      <c r="C156" s="15">
        <v>7100</v>
      </c>
    </row>
    <row r="157" spans="1:3" ht="15" customHeight="1">
      <c r="A157" s="21"/>
      <c r="B157" s="31" t="s">
        <v>5</v>
      </c>
      <c r="C157" s="15">
        <v>2400</v>
      </c>
    </row>
    <row r="158" spans="1:3" ht="15" customHeight="1">
      <c r="A158" s="21"/>
      <c r="B158" s="21" t="s">
        <v>6</v>
      </c>
      <c r="C158" s="15">
        <v>5700</v>
      </c>
    </row>
    <row r="159" spans="1:3" ht="15" customHeight="1">
      <c r="A159" s="21"/>
      <c r="B159" s="21" t="s">
        <v>7</v>
      </c>
      <c r="C159" s="15">
        <v>8500</v>
      </c>
    </row>
    <row r="160" spans="1:3" ht="15" customHeight="1">
      <c r="A160" s="21"/>
      <c r="B160" s="21" t="s">
        <v>8</v>
      </c>
      <c r="C160" s="15">
        <v>1900</v>
      </c>
    </row>
    <row r="161" spans="1:3" ht="15" customHeight="1">
      <c r="A161" s="21"/>
      <c r="B161" s="21" t="s">
        <v>9</v>
      </c>
      <c r="C161" s="15">
        <v>5800</v>
      </c>
    </row>
    <row r="162" spans="1:3" ht="15" customHeight="1">
      <c r="A162" s="21"/>
      <c r="B162" s="21" t="s">
        <v>10</v>
      </c>
      <c r="C162" s="15">
        <v>1700</v>
      </c>
    </row>
    <row r="163" spans="1:3" ht="15" customHeight="1">
      <c r="A163" s="21"/>
      <c r="B163" s="21" t="s">
        <v>11</v>
      </c>
      <c r="C163" s="15">
        <v>11568</v>
      </c>
    </row>
    <row r="164" spans="1:3" ht="15" customHeight="1">
      <c r="A164" s="21"/>
      <c r="B164" s="21" t="s">
        <v>12</v>
      </c>
      <c r="C164" s="15">
        <v>3300</v>
      </c>
    </row>
    <row r="165" spans="1:3" ht="15" customHeight="1">
      <c r="A165" s="21"/>
      <c r="B165" s="21" t="s">
        <v>13</v>
      </c>
      <c r="C165" s="15">
        <v>24000</v>
      </c>
    </row>
    <row r="166" spans="1:3" ht="15" customHeight="1">
      <c r="A166" s="13" t="s">
        <v>115</v>
      </c>
      <c r="B166" s="21" t="s">
        <v>116</v>
      </c>
      <c r="C166" s="19">
        <f>C167+C181+C171+C202+C217+C227+C226</f>
        <v>766999</v>
      </c>
    </row>
    <row r="167" spans="1:3" ht="15" customHeight="1">
      <c r="A167" s="20" t="s">
        <v>117</v>
      </c>
      <c r="B167" s="21" t="s">
        <v>118</v>
      </c>
      <c r="C167" s="24">
        <f>SUM(C168:C170)</f>
        <v>315000</v>
      </c>
    </row>
    <row r="168" spans="1:3" ht="15" customHeight="1">
      <c r="A168" s="20"/>
      <c r="B168" s="21" t="s">
        <v>119</v>
      </c>
      <c r="C168" s="15">
        <v>176000</v>
      </c>
    </row>
    <row r="169" spans="1:3" ht="15" customHeight="1">
      <c r="A169" s="20"/>
      <c r="B169" s="21" t="s">
        <v>210</v>
      </c>
      <c r="C169" s="15">
        <v>76000</v>
      </c>
    </row>
    <row r="170" spans="1:3" ht="15" customHeight="1">
      <c r="A170" s="20"/>
      <c r="B170" s="21" t="s">
        <v>120</v>
      </c>
      <c r="C170" s="15">
        <v>63000</v>
      </c>
    </row>
    <row r="171" spans="1:3" ht="15" customHeight="1">
      <c r="A171" s="20" t="s">
        <v>121</v>
      </c>
      <c r="B171" s="21" t="s">
        <v>122</v>
      </c>
      <c r="C171" s="19">
        <f>SUM(C172:C180)</f>
        <v>1889</v>
      </c>
    </row>
    <row r="172" spans="1:3" ht="15" customHeight="1">
      <c r="A172" s="21"/>
      <c r="B172" s="21" t="s">
        <v>123</v>
      </c>
      <c r="C172" s="32">
        <v>24</v>
      </c>
    </row>
    <row r="173" spans="1:3" ht="15" customHeight="1">
      <c r="A173" s="21"/>
      <c r="B173" s="21" t="s">
        <v>280</v>
      </c>
      <c r="C173" s="32">
        <v>65</v>
      </c>
    </row>
    <row r="174" spans="1:3" ht="15" customHeight="1">
      <c r="A174" s="21"/>
      <c r="B174" s="21" t="s">
        <v>124</v>
      </c>
      <c r="C174" s="32">
        <v>140</v>
      </c>
    </row>
    <row r="175" spans="1:3" ht="15" customHeight="1">
      <c r="A175" s="21"/>
      <c r="B175" s="21" t="s">
        <v>125</v>
      </c>
      <c r="C175" s="15">
        <v>140</v>
      </c>
    </row>
    <row r="176" spans="1:3" ht="15" customHeight="1">
      <c r="A176" s="21"/>
      <c r="B176" s="21" t="s">
        <v>211</v>
      </c>
      <c r="C176" s="15">
        <v>420</v>
      </c>
    </row>
    <row r="177" spans="1:3" ht="15" customHeight="1">
      <c r="A177" s="21"/>
      <c r="B177" s="21" t="s">
        <v>212</v>
      </c>
      <c r="C177" s="15">
        <v>400</v>
      </c>
    </row>
    <row r="178" spans="1:3" ht="15" customHeight="1">
      <c r="A178" s="21"/>
      <c r="B178" s="21" t="s">
        <v>126</v>
      </c>
      <c r="C178" s="15">
        <v>100</v>
      </c>
    </row>
    <row r="179" spans="1:3" ht="15" customHeight="1">
      <c r="A179" s="21"/>
      <c r="B179" s="21" t="s">
        <v>213</v>
      </c>
      <c r="C179" s="15">
        <v>300</v>
      </c>
    </row>
    <row r="180" spans="1:3" ht="15" customHeight="1">
      <c r="A180" s="21"/>
      <c r="B180" s="21" t="s">
        <v>281</v>
      </c>
      <c r="C180" s="15">
        <v>300</v>
      </c>
    </row>
    <row r="181" spans="1:3" ht="15" customHeight="1">
      <c r="A181" s="20" t="s">
        <v>128</v>
      </c>
      <c r="B181" s="21" t="s">
        <v>129</v>
      </c>
      <c r="C181" s="19">
        <f>SUM(C182:C201)</f>
        <v>71070</v>
      </c>
    </row>
    <row r="182" spans="1:3" ht="15" customHeight="1">
      <c r="A182" s="21"/>
      <c r="B182" s="21" t="s">
        <v>496</v>
      </c>
      <c r="C182" s="15">
        <v>20000</v>
      </c>
    </row>
    <row r="183" spans="1:3" ht="15" customHeight="1">
      <c r="A183" s="21"/>
      <c r="B183" s="31" t="s">
        <v>169</v>
      </c>
      <c r="C183" s="15">
        <v>9000</v>
      </c>
    </row>
    <row r="184" spans="1:3" ht="15" customHeight="1">
      <c r="A184" s="21"/>
      <c r="B184" s="31" t="s">
        <v>166</v>
      </c>
      <c r="C184" s="15">
        <v>400</v>
      </c>
    </row>
    <row r="185" spans="1:3" ht="15" customHeight="1">
      <c r="A185" s="21"/>
      <c r="B185" s="31" t="s">
        <v>282</v>
      </c>
      <c r="C185" s="15">
        <v>600</v>
      </c>
    </row>
    <row r="186" spans="1:3" ht="15" customHeight="1">
      <c r="A186" s="21"/>
      <c r="B186" s="31" t="s">
        <v>170</v>
      </c>
      <c r="C186" s="15">
        <v>1600</v>
      </c>
    </row>
    <row r="187" spans="1:3" ht="15" customHeight="1">
      <c r="A187" s="21"/>
      <c r="B187" s="21" t="s">
        <v>130</v>
      </c>
      <c r="C187" s="32">
        <v>1550</v>
      </c>
    </row>
    <row r="188" spans="1:3" ht="15" customHeight="1">
      <c r="A188" s="21"/>
      <c r="B188" s="21" t="s">
        <v>131</v>
      </c>
      <c r="C188" s="32">
        <v>2330</v>
      </c>
    </row>
    <row r="189" spans="1:3" ht="15" customHeight="1">
      <c r="A189" s="21"/>
      <c r="B189" s="21" t="s">
        <v>132</v>
      </c>
      <c r="C189" s="32">
        <v>755</v>
      </c>
    </row>
    <row r="190" spans="1:3" ht="15" customHeight="1">
      <c r="A190" s="21"/>
      <c r="B190" s="21" t="s">
        <v>167</v>
      </c>
      <c r="C190" s="32">
        <v>1575</v>
      </c>
    </row>
    <row r="191" spans="1:3" ht="15" customHeight="1">
      <c r="A191" s="21"/>
      <c r="B191" s="21" t="s">
        <v>158</v>
      </c>
      <c r="C191" s="32">
        <v>1500</v>
      </c>
    </row>
    <row r="192" spans="1:3" ht="15" customHeight="1">
      <c r="A192" s="21"/>
      <c r="B192" s="21" t="s">
        <v>163</v>
      </c>
      <c r="C192" s="32">
        <v>1410</v>
      </c>
    </row>
    <row r="193" spans="1:3" ht="15" customHeight="1">
      <c r="A193" s="21"/>
      <c r="B193" s="21" t="s">
        <v>159</v>
      </c>
      <c r="C193" s="32">
        <v>5530</v>
      </c>
    </row>
    <row r="194" spans="1:3" ht="15" customHeight="1">
      <c r="A194" s="21"/>
      <c r="B194" s="21" t="s">
        <v>160</v>
      </c>
      <c r="C194" s="32">
        <v>5055</v>
      </c>
    </row>
    <row r="195" spans="1:3" ht="15" customHeight="1">
      <c r="A195" s="21"/>
      <c r="B195" s="21" t="s">
        <v>161</v>
      </c>
      <c r="C195" s="32">
        <v>7175</v>
      </c>
    </row>
    <row r="196" spans="1:3" ht="15" customHeight="1">
      <c r="A196" s="21"/>
      <c r="B196" s="21" t="s">
        <v>162</v>
      </c>
      <c r="C196" s="32">
        <v>1500</v>
      </c>
    </row>
    <row r="197" spans="1:3" ht="15" customHeight="1">
      <c r="A197" s="21"/>
      <c r="B197" s="21" t="s">
        <v>155</v>
      </c>
      <c r="C197" s="32">
        <v>2590</v>
      </c>
    </row>
    <row r="198" spans="1:3" ht="15" customHeight="1">
      <c r="A198" s="21"/>
      <c r="B198" s="21" t="s">
        <v>156</v>
      </c>
      <c r="C198" s="32">
        <v>3300</v>
      </c>
    </row>
    <row r="199" spans="1:3" ht="15" customHeight="1">
      <c r="A199" s="21"/>
      <c r="B199" s="21" t="s">
        <v>404</v>
      </c>
      <c r="C199" s="32">
        <v>1200</v>
      </c>
    </row>
    <row r="200" spans="1:3" ht="15" customHeight="1">
      <c r="A200" s="21"/>
      <c r="B200" s="21" t="s">
        <v>171</v>
      </c>
      <c r="C200" s="32">
        <v>500</v>
      </c>
    </row>
    <row r="201" spans="1:3" ht="15" customHeight="1">
      <c r="A201" s="21"/>
      <c r="B201" s="21" t="s">
        <v>157</v>
      </c>
      <c r="C201" s="32">
        <v>3500</v>
      </c>
    </row>
    <row r="202" spans="1:3" ht="15" customHeight="1">
      <c r="A202" s="20" t="s">
        <v>133</v>
      </c>
      <c r="B202" s="21" t="s">
        <v>134</v>
      </c>
      <c r="C202" s="19">
        <f>SUM(C203:C216)</f>
        <v>362040</v>
      </c>
    </row>
    <row r="203" spans="1:3" ht="15" customHeight="1">
      <c r="A203" s="21"/>
      <c r="B203" s="21" t="s">
        <v>2</v>
      </c>
      <c r="C203" s="15">
        <v>37590</v>
      </c>
    </row>
    <row r="204" spans="1:3" ht="15" customHeight="1">
      <c r="A204" s="21"/>
      <c r="B204" s="21" t="s">
        <v>3</v>
      </c>
      <c r="C204" s="15">
        <v>43290</v>
      </c>
    </row>
    <row r="205" spans="1:3" ht="15" customHeight="1">
      <c r="A205" s="21"/>
      <c r="B205" s="21" t="s">
        <v>4</v>
      </c>
      <c r="C205" s="15">
        <v>17190</v>
      </c>
    </row>
    <row r="206" spans="1:3" ht="15" customHeight="1">
      <c r="A206" s="21"/>
      <c r="B206" s="21" t="s">
        <v>5</v>
      </c>
      <c r="C206" s="15">
        <v>14815</v>
      </c>
    </row>
    <row r="207" spans="1:3" ht="15" customHeight="1">
      <c r="A207" s="21"/>
      <c r="B207" s="21" t="s">
        <v>6</v>
      </c>
      <c r="C207" s="15">
        <v>23165</v>
      </c>
    </row>
    <row r="208" spans="1:3" ht="15" customHeight="1">
      <c r="A208" s="21"/>
      <c r="B208" s="21" t="s">
        <v>7</v>
      </c>
      <c r="C208" s="15">
        <v>54010</v>
      </c>
    </row>
    <row r="209" spans="1:3" ht="15" customHeight="1">
      <c r="A209" s="21"/>
      <c r="B209" s="21" t="s">
        <v>8</v>
      </c>
      <c r="C209" s="15">
        <v>1600</v>
      </c>
    </row>
    <row r="210" spans="1:3" ht="15" customHeight="1">
      <c r="A210" s="21"/>
      <c r="B210" s="21" t="s">
        <v>9</v>
      </c>
      <c r="C210" s="15">
        <v>94420</v>
      </c>
    </row>
    <row r="211" spans="1:3" ht="15" customHeight="1">
      <c r="A211" s="21"/>
      <c r="B211" s="21" t="s">
        <v>10</v>
      </c>
      <c r="C211" s="15">
        <v>5490</v>
      </c>
    </row>
    <row r="212" spans="1:3" ht="15" customHeight="1">
      <c r="A212" s="21"/>
      <c r="B212" s="21" t="s">
        <v>11</v>
      </c>
      <c r="C212" s="15">
        <v>25730</v>
      </c>
    </row>
    <row r="213" spans="1:3" ht="15" customHeight="1">
      <c r="A213" s="21"/>
      <c r="B213" s="21" t="s">
        <v>12</v>
      </c>
      <c r="C213" s="15"/>
    </row>
    <row r="214" spans="1:3" ht="15" customHeight="1">
      <c r="A214" s="21"/>
      <c r="B214" s="21" t="s">
        <v>13</v>
      </c>
      <c r="C214" s="15">
        <v>28020</v>
      </c>
    </row>
    <row r="215" spans="1:3" ht="15" customHeight="1">
      <c r="A215" s="21"/>
      <c r="B215" s="21" t="s">
        <v>14</v>
      </c>
      <c r="C215" s="15">
        <v>4220</v>
      </c>
    </row>
    <row r="216" spans="1:3" ht="15" customHeight="1">
      <c r="A216" s="21"/>
      <c r="B216" s="21" t="s">
        <v>192</v>
      </c>
      <c r="C216" s="32">
        <v>12500</v>
      </c>
    </row>
    <row r="217" spans="1:3" ht="15" customHeight="1" hidden="1">
      <c r="A217" s="20" t="s">
        <v>135</v>
      </c>
      <c r="B217" s="21" t="s">
        <v>136</v>
      </c>
      <c r="C217" s="19">
        <f>SUM(C218:C225)</f>
        <v>0</v>
      </c>
    </row>
    <row r="218" spans="1:3" ht="15" customHeight="1" hidden="1">
      <c r="A218" s="20"/>
      <c r="B218" s="21" t="s">
        <v>214</v>
      </c>
      <c r="C218" s="15"/>
    </row>
    <row r="219" spans="1:3" ht="15" customHeight="1" hidden="1">
      <c r="A219" s="20"/>
      <c r="B219" s="21" t="s">
        <v>236</v>
      </c>
      <c r="C219" s="15">
        <v>0</v>
      </c>
    </row>
    <row r="220" spans="1:3" ht="15" customHeight="1" hidden="1">
      <c r="A220" s="20"/>
      <c r="B220" s="21" t="s">
        <v>254</v>
      </c>
      <c r="C220" s="15"/>
    </row>
    <row r="221" spans="1:3" ht="15" customHeight="1" hidden="1">
      <c r="A221" s="20"/>
      <c r="B221" s="21" t="s">
        <v>215</v>
      </c>
      <c r="C221" s="15"/>
    </row>
    <row r="222" spans="1:3" ht="15" customHeight="1" hidden="1">
      <c r="A222" s="20"/>
      <c r="B222" s="21" t="s">
        <v>216</v>
      </c>
      <c r="C222" s="15"/>
    </row>
    <row r="223" spans="1:3" ht="15" customHeight="1" hidden="1">
      <c r="A223" s="20"/>
      <c r="B223" s="21" t="s">
        <v>242</v>
      </c>
      <c r="C223" s="15"/>
    </row>
    <row r="224" spans="1:3" ht="15" customHeight="1" hidden="1">
      <c r="A224" s="20"/>
      <c r="B224" s="21" t="s">
        <v>241</v>
      </c>
      <c r="C224" s="15"/>
    </row>
    <row r="225" spans="1:3" ht="15" customHeight="1" hidden="1">
      <c r="A225" s="20"/>
      <c r="B225" s="21" t="s">
        <v>239</v>
      </c>
      <c r="C225" s="15"/>
    </row>
    <row r="226" spans="1:3" ht="25.5" customHeight="1">
      <c r="A226" s="20" t="s">
        <v>229</v>
      </c>
      <c r="B226" s="21" t="s">
        <v>230</v>
      </c>
      <c r="C226" s="15"/>
    </row>
    <row r="227" spans="1:3" ht="15" customHeight="1">
      <c r="A227" s="20" t="s">
        <v>137</v>
      </c>
      <c r="B227" s="21" t="s">
        <v>138</v>
      </c>
      <c r="C227" s="19">
        <f>SUM(C228:C243)</f>
        <v>17000</v>
      </c>
    </row>
    <row r="228" spans="1:3" ht="15" customHeight="1">
      <c r="A228" s="20"/>
      <c r="B228" s="21" t="s">
        <v>391</v>
      </c>
      <c r="C228" s="15">
        <v>1000</v>
      </c>
    </row>
    <row r="229" spans="1:3" ht="15" customHeight="1">
      <c r="A229" s="21"/>
      <c r="B229" s="21" t="s">
        <v>57</v>
      </c>
      <c r="C229" s="15">
        <v>16000</v>
      </c>
    </row>
    <row r="230" spans="1:3" ht="15" customHeight="1" hidden="1">
      <c r="A230" s="21"/>
      <c r="B230" s="21" t="s">
        <v>2</v>
      </c>
      <c r="C230" s="15"/>
    </row>
    <row r="231" spans="1:3" ht="15" customHeight="1" hidden="1">
      <c r="A231" s="21"/>
      <c r="B231" s="21" t="s">
        <v>3</v>
      </c>
      <c r="C231" s="15"/>
    </row>
    <row r="232" spans="1:3" ht="15" customHeight="1" hidden="1">
      <c r="A232" s="21"/>
      <c r="B232" s="21" t="s">
        <v>4</v>
      </c>
      <c r="C232" s="15"/>
    </row>
    <row r="233" spans="1:3" ht="15" customHeight="1" hidden="1">
      <c r="A233" s="21"/>
      <c r="B233" s="21" t="s">
        <v>5</v>
      </c>
      <c r="C233" s="15"/>
    </row>
    <row r="234" spans="1:3" ht="15" customHeight="1" hidden="1">
      <c r="A234" s="21"/>
      <c r="B234" s="21" t="s">
        <v>6</v>
      </c>
      <c r="C234" s="15"/>
    </row>
    <row r="235" spans="1:3" ht="15" customHeight="1" hidden="1">
      <c r="A235" s="21"/>
      <c r="B235" s="21" t="s">
        <v>7</v>
      </c>
      <c r="C235" s="15"/>
    </row>
    <row r="236" spans="1:3" ht="15" customHeight="1" hidden="1">
      <c r="A236" s="21"/>
      <c r="B236" s="21" t="s">
        <v>8</v>
      </c>
      <c r="C236" s="15"/>
    </row>
    <row r="237" spans="1:3" ht="15" customHeight="1" hidden="1">
      <c r="A237" s="21"/>
      <c r="B237" s="21" t="s">
        <v>9</v>
      </c>
      <c r="C237" s="15"/>
    </row>
    <row r="238" spans="1:3" ht="18" customHeight="1" hidden="1">
      <c r="A238" s="21"/>
      <c r="B238" s="21" t="s">
        <v>10</v>
      </c>
      <c r="C238" s="15"/>
    </row>
    <row r="239" spans="1:3" ht="15" customHeight="1" hidden="1">
      <c r="A239" s="21"/>
      <c r="B239" s="21" t="s">
        <v>11</v>
      </c>
      <c r="C239" s="15"/>
    </row>
    <row r="240" spans="1:3" ht="15" customHeight="1" hidden="1">
      <c r="A240" s="21"/>
      <c r="B240" s="21" t="s">
        <v>12</v>
      </c>
      <c r="C240" s="15"/>
    </row>
    <row r="241" spans="1:3" ht="15" customHeight="1" hidden="1">
      <c r="A241" s="21"/>
      <c r="B241" s="21" t="s">
        <v>13</v>
      </c>
      <c r="C241" s="15"/>
    </row>
    <row r="242" spans="1:3" ht="15" customHeight="1" hidden="1">
      <c r="A242" s="21"/>
      <c r="B242" s="21" t="s">
        <v>14</v>
      </c>
      <c r="C242" s="15"/>
    </row>
    <row r="243" spans="1:3" ht="15" customHeight="1" hidden="1">
      <c r="A243" s="21"/>
      <c r="B243" s="21" t="s">
        <v>192</v>
      </c>
      <c r="C243" s="15"/>
    </row>
    <row r="244" spans="1:3" ht="15" customHeight="1">
      <c r="A244" s="21" t="s">
        <v>164</v>
      </c>
      <c r="B244" s="21" t="s">
        <v>165</v>
      </c>
      <c r="C244" s="19">
        <f>C245+C246</f>
        <v>4000</v>
      </c>
    </row>
    <row r="245" spans="1:3" ht="15" customHeight="1">
      <c r="A245" s="20" t="s">
        <v>139</v>
      </c>
      <c r="B245" s="21" t="s">
        <v>217</v>
      </c>
      <c r="C245" s="15">
        <v>2000</v>
      </c>
    </row>
    <row r="246" spans="1:3" ht="15" customHeight="1">
      <c r="A246" s="20" t="s">
        <v>140</v>
      </c>
      <c r="B246" s="14" t="s">
        <v>141</v>
      </c>
      <c r="C246" s="19">
        <f>SUM(C247:C248)</f>
        <v>2000</v>
      </c>
    </row>
    <row r="247" spans="1:3" ht="15" customHeight="1">
      <c r="A247" s="21"/>
      <c r="B247" s="21" t="s">
        <v>166</v>
      </c>
      <c r="C247" s="15">
        <v>1000</v>
      </c>
    </row>
    <row r="248" spans="1:3" ht="15" customHeight="1">
      <c r="A248" s="20"/>
      <c r="B248" s="21" t="s">
        <v>192</v>
      </c>
      <c r="C248" s="15">
        <v>1000</v>
      </c>
    </row>
    <row r="249" spans="1:5" ht="15" customHeight="1">
      <c r="A249" s="14"/>
      <c r="B249" s="10" t="s">
        <v>142</v>
      </c>
      <c r="C249" s="11">
        <f>C5+C20+C48+C95+C98</f>
        <v>23166992</v>
      </c>
      <c r="E249" s="7"/>
    </row>
    <row r="250" spans="1:3" ht="15" customHeight="1">
      <c r="A250" s="33"/>
      <c r="B250" s="33"/>
      <c r="C250" s="33"/>
    </row>
    <row r="251" spans="1:3" ht="15" customHeight="1">
      <c r="A251" s="34"/>
      <c r="B251" s="35" t="s">
        <v>173</v>
      </c>
      <c r="C251" s="41">
        <f>C249+C254-izdevumi!K296</f>
        <v>0</v>
      </c>
    </row>
    <row r="252" spans="1:3" ht="15" customHeight="1">
      <c r="A252" s="34"/>
      <c r="B252" s="36"/>
      <c r="C252" s="37"/>
    </row>
    <row r="253" spans="1:3" ht="15" customHeight="1">
      <c r="A253" s="34"/>
      <c r="B253" s="38" t="s">
        <v>174</v>
      </c>
      <c r="C253" s="36"/>
    </row>
    <row r="254" spans="1:3" ht="15" customHeight="1">
      <c r="A254" s="34"/>
      <c r="B254" s="39" t="s">
        <v>175</v>
      </c>
      <c r="C254" s="41">
        <f>C258+C255</f>
        <v>2796576</v>
      </c>
    </row>
    <row r="255" spans="1:3" ht="15" customHeight="1">
      <c r="A255" s="34"/>
      <c r="B255" s="40" t="s">
        <v>200</v>
      </c>
      <c r="C255" s="41">
        <f>C257-C256</f>
        <v>1498308</v>
      </c>
    </row>
    <row r="256" spans="1:3" ht="15" customHeight="1">
      <c r="A256" s="34"/>
      <c r="B256" s="39" t="s">
        <v>193</v>
      </c>
      <c r="C256" s="37">
        <v>1828747</v>
      </c>
    </row>
    <row r="257" spans="1:3" ht="15" customHeight="1">
      <c r="A257" s="34"/>
      <c r="B257" s="39" t="s">
        <v>194</v>
      </c>
      <c r="C257" s="37">
        <v>3327055</v>
      </c>
    </row>
    <row r="258" spans="1:3" ht="15" customHeight="1">
      <c r="A258" s="34"/>
      <c r="B258" s="40" t="s">
        <v>199</v>
      </c>
      <c r="C258" s="41">
        <f>C259-C260</f>
        <v>1298268</v>
      </c>
    </row>
    <row r="259" spans="1:3" ht="15" customHeight="1">
      <c r="A259" s="34"/>
      <c r="B259" s="39" t="s">
        <v>195</v>
      </c>
      <c r="C259" s="37">
        <v>1298268</v>
      </c>
    </row>
    <row r="260" spans="1:5" ht="15" customHeight="1">
      <c r="A260" s="34"/>
      <c r="B260" s="39" t="s">
        <v>196</v>
      </c>
      <c r="C260" s="37">
        <v>0</v>
      </c>
      <c r="E260" s="73"/>
    </row>
    <row r="261" spans="1:3" ht="15" customHeight="1">
      <c r="A261" s="34"/>
      <c r="B261" s="40" t="s">
        <v>197</v>
      </c>
      <c r="C261" s="42">
        <v>0</v>
      </c>
    </row>
    <row r="262" spans="1:3" ht="15" customHeight="1">
      <c r="A262" s="34"/>
      <c r="B262" s="39" t="s">
        <v>198</v>
      </c>
      <c r="C262" s="37">
        <v>0</v>
      </c>
    </row>
    <row r="263" ht="15" customHeight="1"/>
    <row r="264" ht="15" customHeight="1"/>
    <row r="265" spans="2:3" ht="15" customHeight="1">
      <c r="B265" s="177" t="s">
        <v>595</v>
      </c>
      <c r="C265" s="177" t="s">
        <v>586</v>
      </c>
    </row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27.75" customHeight="1"/>
    <row r="293" ht="14.25" customHeight="1"/>
    <row r="294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spans="1:3" ht="15" customHeight="1">
      <c r="A309" s="2"/>
      <c r="B309" s="2"/>
      <c r="C309" s="2"/>
    </row>
    <row r="310" ht="15" customHeight="1"/>
    <row r="311" ht="15" customHeight="1"/>
    <row r="312" ht="15" customHeight="1"/>
    <row r="313" ht="15" customHeight="1"/>
    <row r="314" ht="28.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8" customHeight="1"/>
    <row r="326" ht="16.5" customHeight="1"/>
    <row r="327" ht="16.5" customHeight="1"/>
    <row r="328" ht="16.5" customHeight="1"/>
    <row r="329" spans="2:3" ht="16.5" customHeight="1">
      <c r="B329" s="7"/>
      <c r="C329" s="7"/>
    </row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</sheetData>
  <sheetProtection/>
  <mergeCells count="2">
    <mergeCell ref="A3:C3"/>
    <mergeCell ref="B1:C1"/>
  </mergeCells>
  <printOptions/>
  <pageMargins left="1.1811023622047245" right="0.2755905511811024" top="0.31496062992125984" bottom="0.15748031496062992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2"/>
  <sheetViews>
    <sheetView zoomScalePageLayoutView="0" workbookViewId="0" topLeftCell="A1">
      <pane ySplit="3" topLeftCell="A282" activePane="bottomLeft" state="frozen"/>
      <selection pane="topLeft" activeCell="A1" sqref="A1"/>
      <selection pane="bottomLeft" activeCell="B299" sqref="B299"/>
    </sheetView>
  </sheetViews>
  <sheetFormatPr defaultColWidth="15.140625" defaultRowHeight="15"/>
  <cols>
    <col min="1" max="1" width="6.28125" style="67" customWidth="1"/>
    <col min="2" max="2" width="35.421875" style="67" customWidth="1"/>
    <col min="3" max="3" width="13.00390625" style="67" customWidth="1"/>
    <col min="4" max="8" width="12.00390625" style="67" customWidth="1"/>
    <col min="9" max="9" width="12.8515625" style="67" customWidth="1"/>
    <col min="10" max="10" width="12.00390625" style="67" customWidth="1"/>
    <col min="11" max="11" width="11.57421875" style="67" customWidth="1"/>
    <col min="12" max="12" width="8.140625" style="67" customWidth="1"/>
    <col min="13" max="13" width="7.8515625" style="67" customWidth="1"/>
    <col min="14" max="14" width="8.28125" style="67" customWidth="1"/>
    <col min="15" max="15" width="8.421875" style="67" customWidth="1"/>
    <col min="16" max="25" width="7.00390625" style="67" customWidth="1"/>
    <col min="26" max="16384" width="15.140625" style="67" customWidth="1"/>
  </cols>
  <sheetData>
    <row r="1" spans="6:11" ht="54" customHeight="1">
      <c r="F1" s="184" t="s">
        <v>588</v>
      </c>
      <c r="G1" s="184"/>
      <c r="H1" s="184"/>
      <c r="I1" s="184"/>
      <c r="J1" s="184"/>
      <c r="K1" s="184"/>
    </row>
    <row r="2" spans="1:15" ht="15">
      <c r="A2" s="185" t="s">
        <v>585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66"/>
      <c r="M2" s="66"/>
      <c r="N2" s="66"/>
      <c r="O2" s="66"/>
    </row>
    <row r="3" spans="1:17" ht="48" customHeight="1">
      <c r="A3" s="187" t="s">
        <v>283</v>
      </c>
      <c r="B3" s="188"/>
      <c r="C3" s="85" t="s">
        <v>284</v>
      </c>
      <c r="D3" s="85" t="s">
        <v>285</v>
      </c>
      <c r="E3" s="85" t="s">
        <v>286</v>
      </c>
      <c r="F3" s="85" t="s">
        <v>287</v>
      </c>
      <c r="G3" s="85" t="s">
        <v>288</v>
      </c>
      <c r="H3" s="85" t="s">
        <v>289</v>
      </c>
      <c r="I3" s="85" t="s">
        <v>290</v>
      </c>
      <c r="J3" s="85" t="s">
        <v>291</v>
      </c>
      <c r="K3" s="134" t="s">
        <v>292</v>
      </c>
      <c r="L3" s="66"/>
      <c r="M3" s="66"/>
      <c r="N3" s="66"/>
      <c r="O3" s="66"/>
      <c r="P3" s="66"/>
      <c r="Q3" s="66"/>
    </row>
    <row r="4" spans="1:17" ht="29.25" customHeight="1">
      <c r="A4" s="10" t="s">
        <v>293</v>
      </c>
      <c r="B4" s="22" t="s">
        <v>294</v>
      </c>
      <c r="C4" s="178">
        <f aca="true" t="shared" si="0" ref="C4:J4">SUM(C5:C23)</f>
        <v>1729180</v>
      </c>
      <c r="D4" s="178">
        <f t="shared" si="0"/>
        <v>417204</v>
      </c>
      <c r="E4" s="178">
        <f t="shared" si="0"/>
        <v>27531</v>
      </c>
      <c r="F4" s="178">
        <f t="shared" si="0"/>
        <v>10000</v>
      </c>
      <c r="G4" s="178">
        <f t="shared" si="0"/>
        <v>9319</v>
      </c>
      <c r="H4" s="179">
        <f t="shared" si="0"/>
        <v>0</v>
      </c>
      <c r="I4" s="179">
        <f t="shared" si="0"/>
        <v>0</v>
      </c>
      <c r="J4" s="179">
        <f t="shared" si="0"/>
        <v>0</v>
      </c>
      <c r="K4" s="88">
        <f aca="true" t="shared" si="1" ref="K4:K67">SUM(C4,D4,E4,F4,G4,H4,I4,J4)</f>
        <v>2193234</v>
      </c>
      <c r="L4" s="68"/>
      <c r="M4" s="68"/>
      <c r="N4" s="68"/>
      <c r="O4" s="68"/>
      <c r="P4" s="69"/>
      <c r="Q4" s="66"/>
    </row>
    <row r="5" spans="1:17" ht="14.25" customHeight="1">
      <c r="A5" s="14"/>
      <c r="B5" s="21" t="s">
        <v>295</v>
      </c>
      <c r="C5" s="32">
        <v>72779</v>
      </c>
      <c r="D5" s="32"/>
      <c r="E5" s="86"/>
      <c r="F5" s="86"/>
      <c r="G5" s="86"/>
      <c r="H5" s="88"/>
      <c r="I5" s="88"/>
      <c r="J5" s="88"/>
      <c r="K5" s="135">
        <f t="shared" si="1"/>
        <v>72779</v>
      </c>
      <c r="L5" s="68"/>
      <c r="M5" s="68"/>
      <c r="N5" s="68"/>
      <c r="O5" s="68"/>
      <c r="P5" s="69"/>
      <c r="Q5" s="66"/>
    </row>
    <row r="6" spans="1:25" ht="14.25" customHeight="1">
      <c r="A6" s="14"/>
      <c r="B6" s="21" t="s">
        <v>0</v>
      </c>
      <c r="C6" s="32">
        <v>862548</v>
      </c>
      <c r="D6" s="32">
        <v>174178</v>
      </c>
      <c r="E6" s="86">
        <v>27531</v>
      </c>
      <c r="F6" s="86"/>
      <c r="G6" s="86">
        <v>3150</v>
      </c>
      <c r="H6" s="88"/>
      <c r="I6" s="88"/>
      <c r="J6" s="88"/>
      <c r="K6" s="135">
        <f t="shared" si="1"/>
        <v>1067407</v>
      </c>
      <c r="L6" s="68"/>
      <c r="M6" s="68"/>
      <c r="N6" s="68"/>
      <c r="O6" s="68"/>
      <c r="P6" s="69"/>
      <c r="Q6" s="66"/>
      <c r="R6" s="66"/>
      <c r="S6" s="66"/>
      <c r="T6" s="66"/>
      <c r="U6" s="66"/>
      <c r="V6" s="66"/>
      <c r="W6" s="66"/>
      <c r="X6" s="66"/>
      <c r="Y6" s="66"/>
    </row>
    <row r="7" spans="1:17" ht="14.25" customHeight="1">
      <c r="A7" s="14"/>
      <c r="B7" s="21" t="s">
        <v>296</v>
      </c>
      <c r="C7" s="32">
        <v>40665</v>
      </c>
      <c r="D7" s="32">
        <v>9625</v>
      </c>
      <c r="E7" s="37"/>
      <c r="F7" s="37"/>
      <c r="G7" s="37">
        <v>1000</v>
      </c>
      <c r="H7" s="37"/>
      <c r="I7" s="37"/>
      <c r="J7" s="37"/>
      <c r="K7" s="135">
        <f t="shared" si="1"/>
        <v>51290</v>
      </c>
      <c r="L7" s="70"/>
      <c r="M7" s="70"/>
      <c r="N7" s="70"/>
      <c r="O7" s="70"/>
      <c r="P7" s="66"/>
      <c r="Q7" s="66"/>
    </row>
    <row r="8" spans="1:17" ht="14.25" customHeight="1">
      <c r="A8" s="14"/>
      <c r="B8" s="21" t="s">
        <v>1</v>
      </c>
      <c r="C8" s="32">
        <v>84894</v>
      </c>
      <c r="D8" s="32">
        <v>20486</v>
      </c>
      <c r="E8" s="37"/>
      <c r="F8" s="37"/>
      <c r="G8" s="37">
        <v>1200</v>
      </c>
      <c r="H8" s="37"/>
      <c r="I8" s="37"/>
      <c r="J8" s="37"/>
      <c r="K8" s="135">
        <f t="shared" si="1"/>
        <v>106580</v>
      </c>
      <c r="L8" s="70"/>
      <c r="M8" s="70"/>
      <c r="N8" s="70"/>
      <c r="O8" s="70"/>
      <c r="P8" s="66"/>
      <c r="Q8" s="66"/>
    </row>
    <row r="9" spans="1:17" ht="14.25" customHeight="1">
      <c r="A9" s="14"/>
      <c r="B9" s="21" t="s">
        <v>2</v>
      </c>
      <c r="C9" s="32">
        <v>56574</v>
      </c>
      <c r="D9" s="32">
        <v>21517</v>
      </c>
      <c r="E9" s="37"/>
      <c r="F9" s="37"/>
      <c r="G9" s="37"/>
      <c r="H9" s="37"/>
      <c r="I9" s="37"/>
      <c r="J9" s="37"/>
      <c r="K9" s="135">
        <f t="shared" si="1"/>
        <v>78091</v>
      </c>
      <c r="L9" s="70"/>
      <c r="M9" s="70"/>
      <c r="N9" s="70"/>
      <c r="O9" s="70"/>
      <c r="P9" s="66"/>
      <c r="Q9" s="66"/>
    </row>
    <row r="10" spans="1:17" ht="14.25" customHeight="1">
      <c r="A10" s="14"/>
      <c r="B10" s="21" t="s">
        <v>3</v>
      </c>
      <c r="C10" s="32">
        <v>46260</v>
      </c>
      <c r="D10" s="32">
        <v>11710</v>
      </c>
      <c r="E10" s="37"/>
      <c r="F10" s="37"/>
      <c r="G10" s="37">
        <v>1000</v>
      </c>
      <c r="H10" s="37"/>
      <c r="I10" s="37"/>
      <c r="J10" s="37"/>
      <c r="K10" s="135">
        <f t="shared" si="1"/>
        <v>58970</v>
      </c>
      <c r="L10" s="70"/>
      <c r="M10" s="70"/>
      <c r="N10" s="70"/>
      <c r="O10" s="70"/>
      <c r="P10" s="66"/>
      <c r="Q10" s="66"/>
    </row>
    <row r="11" spans="1:17" ht="14.25" customHeight="1">
      <c r="A11" s="14"/>
      <c r="B11" s="21" t="s">
        <v>4</v>
      </c>
      <c r="C11" s="32">
        <v>47218</v>
      </c>
      <c r="D11" s="32">
        <v>8821</v>
      </c>
      <c r="E11" s="37"/>
      <c r="F11" s="37"/>
      <c r="G11" s="37"/>
      <c r="H11" s="37"/>
      <c r="I11" s="37"/>
      <c r="J11" s="37"/>
      <c r="K11" s="135">
        <f t="shared" si="1"/>
        <v>56039</v>
      </c>
      <c r="L11" s="70"/>
      <c r="M11" s="70"/>
      <c r="N11" s="70"/>
      <c r="O11" s="70"/>
      <c r="P11" s="66"/>
      <c r="Q11" s="66"/>
    </row>
    <row r="12" spans="1:17" ht="14.25" customHeight="1">
      <c r="A12" s="14"/>
      <c r="B12" s="21" t="s">
        <v>5</v>
      </c>
      <c r="C12" s="32">
        <v>48827</v>
      </c>
      <c r="D12" s="32">
        <v>9631</v>
      </c>
      <c r="E12" s="37"/>
      <c r="F12" s="37"/>
      <c r="G12" s="37"/>
      <c r="H12" s="37"/>
      <c r="I12" s="37"/>
      <c r="J12" s="37"/>
      <c r="K12" s="135">
        <f t="shared" si="1"/>
        <v>58458</v>
      </c>
      <c r="L12" s="70"/>
      <c r="M12" s="70"/>
      <c r="N12" s="70"/>
      <c r="O12" s="70"/>
      <c r="P12" s="66"/>
      <c r="Q12" s="66"/>
    </row>
    <row r="13" spans="1:17" ht="14.25" customHeight="1">
      <c r="A13" s="14"/>
      <c r="B13" s="21" t="s">
        <v>6</v>
      </c>
      <c r="C13" s="32">
        <v>51181</v>
      </c>
      <c r="D13" s="32">
        <v>14023</v>
      </c>
      <c r="E13" s="37"/>
      <c r="F13" s="37"/>
      <c r="G13" s="37"/>
      <c r="H13" s="37"/>
      <c r="I13" s="37"/>
      <c r="J13" s="37"/>
      <c r="K13" s="135">
        <f t="shared" si="1"/>
        <v>65204</v>
      </c>
      <c r="L13" s="70"/>
      <c r="M13" s="70"/>
      <c r="N13" s="70"/>
      <c r="O13" s="70"/>
      <c r="P13" s="66"/>
      <c r="Q13" s="66"/>
    </row>
    <row r="14" spans="1:17" ht="14.25" customHeight="1">
      <c r="A14" s="14"/>
      <c r="B14" s="21" t="s">
        <v>7</v>
      </c>
      <c r="C14" s="32">
        <v>58054</v>
      </c>
      <c r="D14" s="32">
        <v>9933</v>
      </c>
      <c r="E14" s="37"/>
      <c r="F14" s="37"/>
      <c r="G14" s="37"/>
      <c r="H14" s="37"/>
      <c r="I14" s="37"/>
      <c r="J14" s="37"/>
      <c r="K14" s="135">
        <f t="shared" si="1"/>
        <v>67987</v>
      </c>
      <c r="L14" s="70"/>
      <c r="M14" s="70"/>
      <c r="N14" s="70"/>
      <c r="O14" s="70"/>
      <c r="P14" s="66"/>
      <c r="Q14" s="66"/>
    </row>
    <row r="15" spans="1:25" ht="14.25" customHeight="1">
      <c r="A15" s="14"/>
      <c r="B15" s="21" t="s">
        <v>8</v>
      </c>
      <c r="C15" s="32">
        <v>49799</v>
      </c>
      <c r="D15" s="32">
        <v>12542</v>
      </c>
      <c r="E15" s="37"/>
      <c r="F15" s="37"/>
      <c r="G15" s="37"/>
      <c r="H15" s="37"/>
      <c r="I15" s="37"/>
      <c r="J15" s="37"/>
      <c r="K15" s="135">
        <f t="shared" si="1"/>
        <v>62341</v>
      </c>
      <c r="L15" s="70"/>
      <c r="M15" s="70"/>
      <c r="N15" s="70"/>
      <c r="O15" s="70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4.25" customHeight="1">
      <c r="A16" s="14"/>
      <c r="B16" s="21" t="s">
        <v>9</v>
      </c>
      <c r="C16" s="32">
        <v>54893</v>
      </c>
      <c r="D16" s="32">
        <v>12954</v>
      </c>
      <c r="E16" s="37"/>
      <c r="F16" s="37"/>
      <c r="G16" s="37"/>
      <c r="H16" s="37"/>
      <c r="I16" s="37"/>
      <c r="J16" s="37"/>
      <c r="K16" s="135">
        <f t="shared" si="1"/>
        <v>67847</v>
      </c>
      <c r="L16" s="70"/>
      <c r="M16" s="70"/>
      <c r="N16" s="70"/>
      <c r="O16" s="70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17" ht="14.25" customHeight="1">
      <c r="A17" s="14"/>
      <c r="B17" s="21" t="s">
        <v>10</v>
      </c>
      <c r="C17" s="32">
        <v>30574</v>
      </c>
      <c r="D17" s="32">
        <v>6757</v>
      </c>
      <c r="E17" s="37"/>
      <c r="F17" s="37"/>
      <c r="G17" s="37"/>
      <c r="H17" s="37"/>
      <c r="I17" s="37"/>
      <c r="J17" s="37"/>
      <c r="K17" s="135">
        <f t="shared" si="1"/>
        <v>37331</v>
      </c>
      <c r="L17" s="70"/>
      <c r="M17" s="70"/>
      <c r="N17" s="70"/>
      <c r="O17" s="70"/>
      <c r="P17" s="66"/>
      <c r="Q17" s="66"/>
    </row>
    <row r="18" spans="1:17" ht="14.25" customHeight="1">
      <c r="A18" s="14"/>
      <c r="B18" s="21" t="s">
        <v>11</v>
      </c>
      <c r="C18" s="32">
        <v>51652</v>
      </c>
      <c r="D18" s="32">
        <v>18288</v>
      </c>
      <c r="E18" s="37"/>
      <c r="F18" s="37"/>
      <c r="G18" s="37"/>
      <c r="H18" s="37"/>
      <c r="I18" s="37"/>
      <c r="J18" s="37"/>
      <c r="K18" s="135">
        <f t="shared" si="1"/>
        <v>69940</v>
      </c>
      <c r="L18" s="70"/>
      <c r="M18" s="70"/>
      <c r="N18" s="70"/>
      <c r="O18" s="70"/>
      <c r="P18" s="66"/>
      <c r="Q18" s="66"/>
    </row>
    <row r="19" spans="1:17" ht="14.25" customHeight="1">
      <c r="A19" s="14"/>
      <c r="B19" s="21" t="s">
        <v>12</v>
      </c>
      <c r="C19" s="32">
        <v>49863</v>
      </c>
      <c r="D19" s="32">
        <v>13596</v>
      </c>
      <c r="E19" s="37"/>
      <c r="F19" s="37"/>
      <c r="G19" s="37">
        <v>1300</v>
      </c>
      <c r="H19" s="37"/>
      <c r="I19" s="37"/>
      <c r="J19" s="37"/>
      <c r="K19" s="135">
        <f t="shared" si="1"/>
        <v>64759</v>
      </c>
      <c r="L19" s="71"/>
      <c r="M19" s="71"/>
      <c r="N19" s="71"/>
      <c r="O19" s="71"/>
      <c r="P19" s="66"/>
      <c r="Q19" s="66"/>
    </row>
    <row r="20" spans="1:17" ht="14.25" customHeight="1">
      <c r="A20" s="14"/>
      <c r="B20" s="21" t="s">
        <v>13</v>
      </c>
      <c r="C20" s="32">
        <v>75964</v>
      </c>
      <c r="D20" s="32">
        <v>16098</v>
      </c>
      <c r="E20" s="37"/>
      <c r="F20" s="37"/>
      <c r="G20" s="37">
        <v>469</v>
      </c>
      <c r="H20" s="37"/>
      <c r="I20" s="37"/>
      <c r="J20" s="37"/>
      <c r="K20" s="135">
        <f t="shared" si="1"/>
        <v>92531</v>
      </c>
      <c r="L20" s="70"/>
      <c r="M20" s="70"/>
      <c r="N20" s="70"/>
      <c r="O20" s="70"/>
      <c r="P20" s="66"/>
      <c r="Q20" s="66"/>
    </row>
    <row r="21" spans="1:17" ht="13.5" customHeight="1">
      <c r="A21" s="14"/>
      <c r="B21" s="21" t="s">
        <v>14</v>
      </c>
      <c r="C21" s="32">
        <v>47435</v>
      </c>
      <c r="D21" s="87">
        <v>17045</v>
      </c>
      <c r="E21" s="37"/>
      <c r="F21" s="37"/>
      <c r="G21" s="37">
        <v>1200</v>
      </c>
      <c r="H21" s="37"/>
      <c r="I21" s="37"/>
      <c r="J21" s="37"/>
      <c r="K21" s="135">
        <f t="shared" si="1"/>
        <v>65680</v>
      </c>
      <c r="L21" s="70"/>
      <c r="M21" s="70"/>
      <c r="N21" s="70"/>
      <c r="O21" s="70"/>
      <c r="P21" s="66"/>
      <c r="Q21" s="66"/>
    </row>
    <row r="22" spans="1:17" ht="14.25" customHeight="1">
      <c r="A22" s="14" t="s">
        <v>297</v>
      </c>
      <c r="B22" s="14" t="s">
        <v>298</v>
      </c>
      <c r="C22" s="14"/>
      <c r="D22" s="32">
        <v>30000</v>
      </c>
      <c r="E22" s="37"/>
      <c r="F22" s="37">
        <v>10000</v>
      </c>
      <c r="G22" s="37"/>
      <c r="H22" s="37"/>
      <c r="I22" s="37"/>
      <c r="J22" s="37"/>
      <c r="K22" s="135">
        <f t="shared" si="1"/>
        <v>40000</v>
      </c>
      <c r="L22" s="70"/>
      <c r="M22" s="70"/>
      <c r="N22" s="70"/>
      <c r="O22" s="70"/>
      <c r="P22" s="66"/>
      <c r="Q22" s="66"/>
    </row>
    <row r="23" spans="1:17" ht="13.5" customHeight="1">
      <c r="A23" s="14" t="s">
        <v>299</v>
      </c>
      <c r="B23" s="14" t="s">
        <v>300</v>
      </c>
      <c r="C23" s="14"/>
      <c r="D23" s="32">
        <v>10000</v>
      </c>
      <c r="E23" s="37"/>
      <c r="F23" s="37"/>
      <c r="G23" s="37"/>
      <c r="H23" s="37"/>
      <c r="I23" s="37"/>
      <c r="J23" s="37"/>
      <c r="K23" s="135">
        <f t="shared" si="1"/>
        <v>10000</v>
      </c>
      <c r="L23" s="70"/>
      <c r="M23" s="70"/>
      <c r="N23" s="70"/>
      <c r="O23" s="70"/>
      <c r="P23" s="66"/>
      <c r="Q23" s="66"/>
    </row>
    <row r="24" spans="1:17" ht="24" customHeight="1">
      <c r="A24" s="10" t="s">
        <v>301</v>
      </c>
      <c r="B24" s="22" t="s">
        <v>302</v>
      </c>
      <c r="C24" s="88">
        <f>C25</f>
        <v>132442</v>
      </c>
      <c r="D24" s="88">
        <f aca="true" t="shared" si="2" ref="D24:J24">D25</f>
        <v>29111</v>
      </c>
      <c r="E24" s="88">
        <f t="shared" si="2"/>
        <v>0</v>
      </c>
      <c r="F24" s="88">
        <f t="shared" si="2"/>
        <v>0</v>
      </c>
      <c r="G24" s="88">
        <f t="shared" si="2"/>
        <v>6532</v>
      </c>
      <c r="H24" s="88">
        <f t="shared" si="2"/>
        <v>0</v>
      </c>
      <c r="I24" s="88">
        <f t="shared" si="2"/>
        <v>0</v>
      </c>
      <c r="J24" s="88">
        <f t="shared" si="2"/>
        <v>0</v>
      </c>
      <c r="K24" s="88">
        <f t="shared" si="1"/>
        <v>168085</v>
      </c>
      <c r="L24" s="70"/>
      <c r="M24" s="70"/>
      <c r="N24" s="70"/>
      <c r="O24" s="70"/>
      <c r="P24" s="66"/>
      <c r="Q24" s="66"/>
    </row>
    <row r="25" spans="1:25" ht="14.25" customHeight="1">
      <c r="A25" s="21" t="s">
        <v>303</v>
      </c>
      <c r="B25" s="21" t="s">
        <v>304</v>
      </c>
      <c r="C25" s="89">
        <v>132442</v>
      </c>
      <c r="D25" s="32">
        <v>29111</v>
      </c>
      <c r="E25" s="37"/>
      <c r="F25" s="37"/>
      <c r="G25" s="37">
        <v>6532</v>
      </c>
      <c r="H25" s="37"/>
      <c r="I25" s="37"/>
      <c r="J25" s="37"/>
      <c r="K25" s="135">
        <f t="shared" si="1"/>
        <v>168085</v>
      </c>
      <c r="L25" s="70"/>
      <c r="M25" s="70"/>
      <c r="N25" s="70"/>
      <c r="O25" s="70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25.5">
      <c r="A26" s="90" t="s">
        <v>305</v>
      </c>
      <c r="B26" s="91" t="s">
        <v>306</v>
      </c>
      <c r="C26" s="88">
        <f aca="true" t="shared" si="3" ref="C26:K26">SUM(C27:C37)</f>
        <v>369587</v>
      </c>
      <c r="D26" s="88">
        <f t="shared" si="3"/>
        <v>250439</v>
      </c>
      <c r="E26" s="88">
        <f t="shared" si="3"/>
        <v>16940</v>
      </c>
      <c r="F26" s="88">
        <f t="shared" si="3"/>
        <v>0</v>
      </c>
      <c r="G26" s="88">
        <f t="shared" si="3"/>
        <v>1137556</v>
      </c>
      <c r="H26" s="88">
        <f t="shared" si="3"/>
        <v>0</v>
      </c>
      <c r="I26" s="88">
        <f t="shared" si="3"/>
        <v>0</v>
      </c>
      <c r="J26" s="88">
        <f t="shared" si="3"/>
        <v>14608</v>
      </c>
      <c r="K26" s="88">
        <f t="shared" si="3"/>
        <v>1789130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4.25" customHeight="1">
      <c r="A27" s="14" t="s">
        <v>307</v>
      </c>
      <c r="B27" s="14" t="s">
        <v>308</v>
      </c>
      <c r="C27" s="92">
        <v>69840</v>
      </c>
      <c r="D27" s="32">
        <v>11585</v>
      </c>
      <c r="E27" s="32"/>
      <c r="F27" s="32"/>
      <c r="G27" s="32">
        <v>435</v>
      </c>
      <c r="H27" s="32"/>
      <c r="I27" s="32"/>
      <c r="J27" s="32"/>
      <c r="K27" s="135">
        <f>SUM(C27,D27,E27,F27,G27,H27,I27,J27)</f>
        <v>81860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40.5" customHeight="1">
      <c r="A28" s="21" t="s">
        <v>309</v>
      </c>
      <c r="B28" s="21" t="s">
        <v>531</v>
      </c>
      <c r="C28" s="89"/>
      <c r="D28" s="32"/>
      <c r="E28" s="32"/>
      <c r="F28" s="32"/>
      <c r="G28" s="32">
        <v>239229</v>
      </c>
      <c r="H28" s="32"/>
      <c r="I28" s="32"/>
      <c r="J28" s="32"/>
      <c r="K28" s="135">
        <f t="shared" si="1"/>
        <v>239229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7.25" customHeight="1">
      <c r="A29" s="21" t="s">
        <v>309</v>
      </c>
      <c r="B29" s="21" t="s">
        <v>526</v>
      </c>
      <c r="C29" s="89"/>
      <c r="D29" s="32"/>
      <c r="E29" s="32"/>
      <c r="F29" s="32"/>
      <c r="G29" s="32">
        <v>499296</v>
      </c>
      <c r="H29" s="32"/>
      <c r="I29" s="32"/>
      <c r="J29" s="32"/>
      <c r="K29" s="135">
        <f t="shared" si="1"/>
        <v>499296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ht="39.75" customHeight="1">
      <c r="A30" s="21" t="s">
        <v>309</v>
      </c>
      <c r="B30" s="21" t="s">
        <v>247</v>
      </c>
      <c r="C30" s="89"/>
      <c r="D30" s="32"/>
      <c r="E30" s="32"/>
      <c r="F30" s="32"/>
      <c r="G30" s="32">
        <v>332409</v>
      </c>
      <c r="H30" s="32"/>
      <c r="I30" s="32"/>
      <c r="J30" s="32"/>
      <c r="K30" s="135">
        <f t="shared" si="1"/>
        <v>332409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ht="14.25" customHeight="1">
      <c r="A31" s="21" t="s">
        <v>310</v>
      </c>
      <c r="B31" s="21" t="s">
        <v>311</v>
      </c>
      <c r="C31" s="93">
        <v>95760</v>
      </c>
      <c r="D31" s="32">
        <v>41915</v>
      </c>
      <c r="E31" s="32"/>
      <c r="F31" s="32"/>
      <c r="G31" s="32">
        <v>4100</v>
      </c>
      <c r="H31" s="32"/>
      <c r="I31" s="32"/>
      <c r="J31" s="32"/>
      <c r="K31" s="135">
        <f t="shared" si="1"/>
        <v>141775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ht="28.5" customHeight="1">
      <c r="A32" s="21" t="s">
        <v>310</v>
      </c>
      <c r="B32" s="21" t="s">
        <v>497</v>
      </c>
      <c r="C32" s="94">
        <v>18595</v>
      </c>
      <c r="D32" s="86">
        <v>46037</v>
      </c>
      <c r="E32" s="86"/>
      <c r="F32" s="86"/>
      <c r="G32" s="86">
        <v>2516</v>
      </c>
      <c r="H32" s="32"/>
      <c r="I32" s="32"/>
      <c r="J32" s="32"/>
      <c r="K32" s="135">
        <f t="shared" si="1"/>
        <v>67148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5" ht="14.25" customHeight="1">
      <c r="A33" s="21" t="s">
        <v>310</v>
      </c>
      <c r="B33" s="21" t="s">
        <v>488</v>
      </c>
      <c r="C33" s="93">
        <v>10827</v>
      </c>
      <c r="D33" s="32">
        <v>14755</v>
      </c>
      <c r="E33" s="32">
        <v>16940</v>
      </c>
      <c r="F33" s="32"/>
      <c r="G33" s="32">
        <v>350</v>
      </c>
      <c r="H33" s="32"/>
      <c r="I33" s="32"/>
      <c r="J33" s="32"/>
      <c r="K33" s="135">
        <f t="shared" si="1"/>
        <v>42872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5" ht="27.75" customHeight="1">
      <c r="A34" s="21" t="s">
        <v>312</v>
      </c>
      <c r="B34" s="21" t="s">
        <v>313</v>
      </c>
      <c r="C34" s="94">
        <v>108126</v>
      </c>
      <c r="D34" s="86">
        <v>64649</v>
      </c>
      <c r="E34" s="32"/>
      <c r="F34" s="32"/>
      <c r="G34" s="32">
        <v>57321</v>
      </c>
      <c r="H34" s="32"/>
      <c r="I34" s="32"/>
      <c r="J34" s="32"/>
      <c r="K34" s="135">
        <f t="shared" si="1"/>
        <v>230096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1:25" ht="26.25" customHeight="1">
      <c r="A35" s="95" t="s">
        <v>314</v>
      </c>
      <c r="B35" s="96" t="s">
        <v>315</v>
      </c>
      <c r="C35" s="97">
        <v>54439</v>
      </c>
      <c r="D35" s="32">
        <v>65798</v>
      </c>
      <c r="E35" s="32"/>
      <c r="F35" s="32"/>
      <c r="G35" s="32">
        <v>1900</v>
      </c>
      <c r="H35" s="32"/>
      <c r="I35" s="32"/>
      <c r="J35" s="32"/>
      <c r="K35" s="135">
        <f t="shared" si="1"/>
        <v>122137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5" ht="26.25" customHeight="1">
      <c r="A36" s="95" t="s">
        <v>314</v>
      </c>
      <c r="B36" s="96" t="s">
        <v>511</v>
      </c>
      <c r="C36" s="136">
        <v>12000</v>
      </c>
      <c r="D36" s="32">
        <v>1800</v>
      </c>
      <c r="E36" s="32"/>
      <c r="F36" s="32"/>
      <c r="G36" s="32"/>
      <c r="H36" s="32"/>
      <c r="I36" s="32"/>
      <c r="J36" s="32">
        <v>14608</v>
      </c>
      <c r="K36" s="135">
        <f t="shared" si="1"/>
        <v>28408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5" ht="14.25" customHeight="1">
      <c r="A37" s="95" t="s">
        <v>314</v>
      </c>
      <c r="B37" s="96" t="s">
        <v>316</v>
      </c>
      <c r="C37" s="96"/>
      <c r="D37" s="32">
        <v>3900</v>
      </c>
      <c r="E37" s="32"/>
      <c r="F37" s="32"/>
      <c r="G37" s="32"/>
      <c r="H37" s="32"/>
      <c r="I37" s="32"/>
      <c r="J37" s="32"/>
      <c r="K37" s="135">
        <f t="shared" si="1"/>
        <v>3900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ht="14.25" customHeight="1">
      <c r="A38" s="98" t="s">
        <v>317</v>
      </c>
      <c r="B38" s="99" t="s">
        <v>318</v>
      </c>
      <c r="C38" s="88">
        <f aca="true" t="shared" si="4" ref="C38:J38">C39</f>
        <v>37318</v>
      </c>
      <c r="D38" s="88">
        <f t="shared" si="4"/>
        <v>100047</v>
      </c>
      <c r="E38" s="88">
        <f t="shared" si="4"/>
        <v>0</v>
      </c>
      <c r="F38" s="88">
        <f t="shared" si="4"/>
        <v>0</v>
      </c>
      <c r="G38" s="88">
        <f t="shared" si="4"/>
        <v>0</v>
      </c>
      <c r="H38" s="88">
        <f t="shared" si="4"/>
        <v>0</v>
      </c>
      <c r="I38" s="88">
        <f t="shared" si="4"/>
        <v>0</v>
      </c>
      <c r="J38" s="88">
        <f t="shared" si="4"/>
        <v>0</v>
      </c>
      <c r="K38" s="88">
        <f t="shared" si="1"/>
        <v>137365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5" ht="14.25" customHeight="1">
      <c r="A39" s="100" t="s">
        <v>319</v>
      </c>
      <c r="B39" s="100" t="s">
        <v>320</v>
      </c>
      <c r="C39" s="114">
        <f>SUM(C40:C53)</f>
        <v>37318</v>
      </c>
      <c r="D39" s="114">
        <f aca="true" t="shared" si="5" ref="D39:J39">SUM(D40:D53)</f>
        <v>100047</v>
      </c>
      <c r="E39" s="114">
        <f t="shared" si="5"/>
        <v>0</v>
      </c>
      <c r="F39" s="114">
        <f t="shared" si="5"/>
        <v>0</v>
      </c>
      <c r="G39" s="114">
        <f t="shared" si="5"/>
        <v>0</v>
      </c>
      <c r="H39" s="114">
        <f t="shared" si="5"/>
        <v>0</v>
      </c>
      <c r="I39" s="114">
        <f t="shared" si="5"/>
        <v>0</v>
      </c>
      <c r="J39" s="114">
        <f t="shared" si="5"/>
        <v>0</v>
      </c>
      <c r="K39" s="137">
        <f t="shared" si="1"/>
        <v>137365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5" ht="14.25" customHeight="1">
      <c r="A40" s="14"/>
      <c r="B40" s="21" t="s">
        <v>321</v>
      </c>
      <c r="C40" s="21"/>
      <c r="D40" s="32">
        <v>5809</v>
      </c>
      <c r="E40" s="32"/>
      <c r="F40" s="32"/>
      <c r="G40" s="32"/>
      <c r="H40" s="32"/>
      <c r="I40" s="32"/>
      <c r="J40" s="32"/>
      <c r="K40" s="135">
        <f t="shared" si="1"/>
        <v>5809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5" ht="14.25" customHeight="1">
      <c r="A41" s="14"/>
      <c r="B41" s="21" t="s">
        <v>322</v>
      </c>
      <c r="C41" s="32">
        <v>10384</v>
      </c>
      <c r="D41" s="32">
        <v>16135</v>
      </c>
      <c r="E41" s="32"/>
      <c r="F41" s="32"/>
      <c r="G41" s="32"/>
      <c r="H41" s="32"/>
      <c r="I41" s="32"/>
      <c r="J41" s="32"/>
      <c r="K41" s="135">
        <f t="shared" si="1"/>
        <v>26519</v>
      </c>
      <c r="L41" s="70"/>
      <c r="M41" s="70"/>
      <c r="N41" s="70"/>
      <c r="O41" s="70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ht="14.25" customHeight="1">
      <c r="A42" s="14"/>
      <c r="B42" s="21" t="s">
        <v>323</v>
      </c>
      <c r="C42" s="32">
        <v>994</v>
      </c>
      <c r="D42" s="32">
        <v>3725</v>
      </c>
      <c r="E42" s="32"/>
      <c r="F42" s="32"/>
      <c r="G42" s="32"/>
      <c r="H42" s="32"/>
      <c r="I42" s="32"/>
      <c r="J42" s="32"/>
      <c r="K42" s="135">
        <f t="shared" si="1"/>
        <v>4719</v>
      </c>
      <c r="L42" s="70"/>
      <c r="M42" s="70"/>
      <c r="N42" s="70"/>
      <c r="O42" s="70"/>
      <c r="P42" s="66"/>
      <c r="Q42" s="66"/>
      <c r="R42" s="66"/>
      <c r="S42" s="66"/>
      <c r="T42" s="66"/>
      <c r="U42" s="66"/>
      <c r="V42" s="66"/>
      <c r="W42" s="66"/>
      <c r="X42" s="66"/>
      <c r="Y42" s="66"/>
    </row>
    <row r="43" spans="1:25" ht="14.25" customHeight="1">
      <c r="A43" s="14"/>
      <c r="B43" s="21" t="s">
        <v>324</v>
      </c>
      <c r="C43" s="32">
        <v>1907</v>
      </c>
      <c r="D43" s="32">
        <v>2775</v>
      </c>
      <c r="E43" s="123"/>
      <c r="F43" s="32"/>
      <c r="G43" s="32"/>
      <c r="H43" s="32"/>
      <c r="I43" s="32"/>
      <c r="J43" s="32"/>
      <c r="K43" s="135">
        <f t="shared" si="1"/>
        <v>4682</v>
      </c>
      <c r="L43" s="70"/>
      <c r="M43" s="70"/>
      <c r="N43" s="70"/>
      <c r="O43" s="70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1:25" ht="14.25" customHeight="1">
      <c r="A44" s="14"/>
      <c r="B44" s="21" t="s">
        <v>325</v>
      </c>
      <c r="C44" s="32">
        <v>142</v>
      </c>
      <c r="D44" s="32">
        <v>2380</v>
      </c>
      <c r="E44" s="123"/>
      <c r="F44" s="32"/>
      <c r="G44" s="32"/>
      <c r="H44" s="32"/>
      <c r="I44" s="32"/>
      <c r="J44" s="32"/>
      <c r="K44" s="135">
        <f t="shared" si="1"/>
        <v>2522</v>
      </c>
      <c r="L44" s="70"/>
      <c r="M44" s="70"/>
      <c r="N44" s="70"/>
      <c r="O44" s="70"/>
      <c r="P44" s="66"/>
      <c r="Q44" s="66"/>
      <c r="R44" s="66"/>
      <c r="S44" s="66"/>
      <c r="T44" s="66"/>
      <c r="U44" s="66"/>
      <c r="V44" s="66"/>
      <c r="W44" s="66"/>
      <c r="X44" s="66"/>
      <c r="Y44" s="66"/>
    </row>
    <row r="45" spans="1:25" ht="14.25" customHeight="1">
      <c r="A45" s="14"/>
      <c r="B45" s="21" t="s">
        <v>326</v>
      </c>
      <c r="C45" s="32">
        <v>5504</v>
      </c>
      <c r="D45" s="32">
        <v>9957</v>
      </c>
      <c r="E45" s="32"/>
      <c r="F45" s="32"/>
      <c r="G45" s="32"/>
      <c r="H45" s="32"/>
      <c r="I45" s="32"/>
      <c r="J45" s="32"/>
      <c r="K45" s="135">
        <f t="shared" si="1"/>
        <v>15461</v>
      </c>
      <c r="L45" s="70"/>
      <c r="M45" s="70"/>
      <c r="N45" s="70"/>
      <c r="O45" s="70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1:25" ht="14.25" customHeight="1">
      <c r="A46" s="14"/>
      <c r="B46" s="21" t="s">
        <v>327</v>
      </c>
      <c r="C46" s="32">
        <v>1938</v>
      </c>
      <c r="D46" s="32">
        <v>11850</v>
      </c>
      <c r="E46" s="32"/>
      <c r="F46" s="32"/>
      <c r="G46" s="32"/>
      <c r="H46" s="32"/>
      <c r="I46" s="32"/>
      <c r="J46" s="32"/>
      <c r="K46" s="135">
        <f t="shared" si="1"/>
        <v>13788</v>
      </c>
      <c r="L46" s="70"/>
      <c r="M46" s="70"/>
      <c r="N46" s="70"/>
      <c r="O46" s="70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4.25" customHeight="1" hidden="1">
      <c r="A47" s="14"/>
      <c r="B47" s="21" t="s">
        <v>8</v>
      </c>
      <c r="C47" s="32"/>
      <c r="D47" s="32"/>
      <c r="E47" s="32"/>
      <c r="F47" s="32"/>
      <c r="G47" s="32"/>
      <c r="H47" s="32"/>
      <c r="I47" s="32"/>
      <c r="J47" s="32"/>
      <c r="K47" s="135">
        <f t="shared" si="1"/>
        <v>0</v>
      </c>
      <c r="L47" s="70"/>
      <c r="M47" s="70"/>
      <c r="N47" s="70"/>
      <c r="O47" s="70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 spans="1:25" ht="14.25" customHeight="1">
      <c r="A48" s="14"/>
      <c r="B48" s="21" t="s">
        <v>9</v>
      </c>
      <c r="C48" s="32">
        <v>8063</v>
      </c>
      <c r="D48" s="32">
        <v>15190</v>
      </c>
      <c r="E48" s="32"/>
      <c r="F48" s="32"/>
      <c r="G48" s="32"/>
      <c r="H48" s="32"/>
      <c r="I48" s="32"/>
      <c r="J48" s="32"/>
      <c r="K48" s="135">
        <f t="shared" si="1"/>
        <v>23253</v>
      </c>
      <c r="L48" s="70"/>
      <c r="M48" s="70"/>
      <c r="N48" s="70"/>
      <c r="O48" s="70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ht="14.25" customHeight="1">
      <c r="A49" s="14"/>
      <c r="B49" s="21" t="s">
        <v>328</v>
      </c>
      <c r="C49" s="32">
        <v>1090</v>
      </c>
      <c r="D49" s="32">
        <v>4202</v>
      </c>
      <c r="E49" s="32"/>
      <c r="F49" s="32"/>
      <c r="G49" s="32"/>
      <c r="H49" s="32"/>
      <c r="I49" s="32"/>
      <c r="J49" s="32"/>
      <c r="K49" s="135">
        <f t="shared" si="1"/>
        <v>5292</v>
      </c>
      <c r="L49" s="70"/>
      <c r="M49" s="70"/>
      <c r="N49" s="70"/>
      <c r="O49" s="70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 spans="1:25" ht="14.25" customHeight="1">
      <c r="A50" s="14"/>
      <c r="B50" s="21" t="s">
        <v>329</v>
      </c>
      <c r="C50" s="32">
        <v>4205</v>
      </c>
      <c r="D50" s="32">
        <v>7727</v>
      </c>
      <c r="E50" s="32"/>
      <c r="F50" s="32"/>
      <c r="G50" s="32"/>
      <c r="H50" s="32"/>
      <c r="I50" s="32"/>
      <c r="J50" s="32"/>
      <c r="K50" s="135">
        <f t="shared" si="1"/>
        <v>11932</v>
      </c>
      <c r="L50" s="70"/>
      <c r="M50" s="70"/>
      <c r="N50" s="70"/>
      <c r="O50" s="70"/>
      <c r="P50" s="66"/>
      <c r="Q50" s="66"/>
      <c r="R50" s="66"/>
      <c r="S50" s="66"/>
      <c r="T50" s="66"/>
      <c r="U50" s="66"/>
      <c r="V50" s="66"/>
      <c r="W50" s="66"/>
      <c r="X50" s="66"/>
      <c r="Y50" s="66"/>
    </row>
    <row r="51" spans="1:25" ht="14.25" customHeight="1" hidden="1">
      <c r="A51" s="14"/>
      <c r="B51" s="21" t="s">
        <v>330</v>
      </c>
      <c r="C51" s="32"/>
      <c r="D51" s="32"/>
      <c r="E51" s="32"/>
      <c r="F51" s="32"/>
      <c r="G51" s="32"/>
      <c r="H51" s="32"/>
      <c r="I51" s="32"/>
      <c r="J51" s="32"/>
      <c r="K51" s="135">
        <f t="shared" si="1"/>
        <v>0</v>
      </c>
      <c r="L51" s="71"/>
      <c r="M51" s="71"/>
      <c r="N51" s="71"/>
      <c r="O51" s="71"/>
      <c r="P51" s="66"/>
      <c r="Q51" s="66"/>
      <c r="R51" s="66"/>
      <c r="S51" s="66"/>
      <c r="T51" s="66"/>
      <c r="U51" s="66"/>
      <c r="V51" s="66"/>
      <c r="W51" s="66"/>
      <c r="X51" s="66"/>
      <c r="Y51" s="66"/>
    </row>
    <row r="52" spans="1:25" ht="14.25" customHeight="1">
      <c r="A52" s="14"/>
      <c r="B52" s="21" t="s">
        <v>331</v>
      </c>
      <c r="C52" s="32">
        <v>2262</v>
      </c>
      <c r="D52" s="32">
        <v>18845</v>
      </c>
      <c r="E52" s="123"/>
      <c r="F52" s="32"/>
      <c r="G52" s="32"/>
      <c r="H52" s="32"/>
      <c r="I52" s="32"/>
      <c r="J52" s="32"/>
      <c r="K52" s="135">
        <f t="shared" si="1"/>
        <v>21107</v>
      </c>
      <c r="L52" s="70"/>
      <c r="M52" s="70"/>
      <c r="N52" s="70"/>
      <c r="O52" s="70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ht="14.25" customHeight="1">
      <c r="A53" s="14"/>
      <c r="B53" s="21" t="s">
        <v>332</v>
      </c>
      <c r="C53" s="32">
        <v>829</v>
      </c>
      <c r="D53" s="32">
        <v>1452</v>
      </c>
      <c r="E53" s="32"/>
      <c r="F53" s="32"/>
      <c r="G53" s="32"/>
      <c r="H53" s="32"/>
      <c r="I53" s="32"/>
      <c r="J53" s="32"/>
      <c r="K53" s="135">
        <f t="shared" si="1"/>
        <v>2281</v>
      </c>
      <c r="L53" s="70"/>
      <c r="M53" s="70"/>
      <c r="N53" s="70"/>
      <c r="O53" s="70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17" ht="28.5" customHeight="1">
      <c r="A54" s="10" t="s">
        <v>333</v>
      </c>
      <c r="B54" s="43" t="s">
        <v>504</v>
      </c>
      <c r="C54" s="88">
        <f>C55+C56+C58+C59+C73+C74+C75+C57</f>
        <v>1374857</v>
      </c>
      <c r="D54" s="88">
        <f>D55+D56+D58+D59+D73+D74+D75+D57</f>
        <v>1388681</v>
      </c>
      <c r="E54" s="88">
        <f aca="true" t="shared" si="6" ref="E54:J54">E55+E56+E58+E59+E73+E74+E75+E57</f>
        <v>6480</v>
      </c>
      <c r="F54" s="88">
        <f t="shared" si="6"/>
        <v>0</v>
      </c>
      <c r="G54" s="88">
        <f>G55+G56+G58+G59+G73+G74+G75+G57</f>
        <v>444176</v>
      </c>
      <c r="H54" s="88">
        <f t="shared" si="6"/>
        <v>0</v>
      </c>
      <c r="I54" s="88">
        <f t="shared" si="6"/>
        <v>0</v>
      </c>
      <c r="J54" s="88">
        <f t="shared" si="6"/>
        <v>0</v>
      </c>
      <c r="K54" s="88">
        <f t="shared" si="1"/>
        <v>3214194</v>
      </c>
      <c r="L54" s="66"/>
      <c r="M54" s="66"/>
      <c r="N54" s="66"/>
      <c r="O54" s="66"/>
      <c r="P54" s="66"/>
      <c r="Q54" s="66"/>
    </row>
    <row r="55" spans="1:17" ht="14.25" customHeight="1">
      <c r="A55" s="101" t="s">
        <v>334</v>
      </c>
      <c r="B55" s="31" t="s">
        <v>335</v>
      </c>
      <c r="C55" s="32">
        <v>142200</v>
      </c>
      <c r="D55" s="32">
        <v>14934</v>
      </c>
      <c r="E55" s="32">
        <v>6480</v>
      </c>
      <c r="F55" s="32"/>
      <c r="G55" s="32">
        <v>605</v>
      </c>
      <c r="H55" s="32"/>
      <c r="I55" s="32"/>
      <c r="J55" s="32"/>
      <c r="K55" s="135">
        <f t="shared" si="1"/>
        <v>164219</v>
      </c>
      <c r="L55" s="66"/>
      <c r="M55" s="66"/>
      <c r="N55" s="66"/>
      <c r="O55" s="66"/>
      <c r="P55" s="66"/>
      <c r="Q55" s="66"/>
    </row>
    <row r="56" spans="1:17" ht="25.5" customHeight="1">
      <c r="A56" s="101" t="s">
        <v>334</v>
      </c>
      <c r="B56" s="31" t="s">
        <v>529</v>
      </c>
      <c r="C56" s="32">
        <v>39312</v>
      </c>
      <c r="D56" s="32">
        <v>6000</v>
      </c>
      <c r="E56" s="32"/>
      <c r="F56" s="32"/>
      <c r="G56" s="32">
        <v>97657</v>
      </c>
      <c r="H56" s="32"/>
      <c r="I56" s="32"/>
      <c r="J56" s="32"/>
      <c r="K56" s="135">
        <f t="shared" si="1"/>
        <v>142969</v>
      </c>
      <c r="L56" s="66"/>
      <c r="M56" s="66"/>
      <c r="N56" s="66"/>
      <c r="O56" s="66"/>
      <c r="P56" s="66"/>
      <c r="Q56" s="66"/>
    </row>
    <row r="57" spans="1:17" ht="14.25" customHeight="1">
      <c r="A57" s="101" t="s">
        <v>334</v>
      </c>
      <c r="B57" s="31" t="s">
        <v>336</v>
      </c>
      <c r="C57" s="32">
        <v>300</v>
      </c>
      <c r="D57" s="32">
        <v>19570</v>
      </c>
      <c r="E57" s="32"/>
      <c r="F57" s="32"/>
      <c r="G57" s="32"/>
      <c r="H57" s="32"/>
      <c r="I57" s="32"/>
      <c r="J57" s="32"/>
      <c r="K57" s="135">
        <f t="shared" si="1"/>
        <v>19870</v>
      </c>
      <c r="L57" s="66"/>
      <c r="M57" s="66"/>
      <c r="N57" s="66"/>
      <c r="O57" s="66"/>
      <c r="P57" s="66"/>
      <c r="Q57" s="66"/>
    </row>
    <row r="58" spans="1:25" ht="14.25" customHeight="1">
      <c r="A58" s="101" t="s">
        <v>334</v>
      </c>
      <c r="B58" s="31" t="s">
        <v>337</v>
      </c>
      <c r="C58" s="32">
        <v>269143</v>
      </c>
      <c r="D58" s="32">
        <v>392537</v>
      </c>
      <c r="E58" s="32"/>
      <c r="F58" s="32"/>
      <c r="G58" s="32">
        <v>10693</v>
      </c>
      <c r="H58" s="32"/>
      <c r="I58" s="32"/>
      <c r="J58" s="32"/>
      <c r="K58" s="135">
        <f>SUM(C58,D58,E58,F58,G58,H58,I58,J58)</f>
        <v>672373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</row>
    <row r="59" spans="1:25" ht="14.25" customHeight="1">
      <c r="A59" s="102" t="s">
        <v>338</v>
      </c>
      <c r="B59" s="103" t="s">
        <v>339</v>
      </c>
      <c r="C59" s="104">
        <f>SUM(C60:C72)</f>
        <v>39923</v>
      </c>
      <c r="D59" s="104">
        <f>SUM(D60:D72)</f>
        <v>100767</v>
      </c>
      <c r="E59" s="104">
        <f aca="true" t="shared" si="7" ref="E59:J59">SUM(E60:E72)</f>
        <v>0</v>
      </c>
      <c r="F59" s="104">
        <f t="shared" si="7"/>
        <v>0</v>
      </c>
      <c r="G59" s="104">
        <f t="shared" si="7"/>
        <v>7470</v>
      </c>
      <c r="H59" s="104">
        <f t="shared" si="7"/>
        <v>0</v>
      </c>
      <c r="I59" s="104">
        <f t="shared" si="7"/>
        <v>0</v>
      </c>
      <c r="J59" s="104">
        <f t="shared" si="7"/>
        <v>0</v>
      </c>
      <c r="K59" s="137">
        <f t="shared" si="1"/>
        <v>148160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25" ht="14.25" customHeight="1">
      <c r="A60" s="14"/>
      <c r="B60" s="21" t="s">
        <v>322</v>
      </c>
      <c r="C60" s="32">
        <v>4510</v>
      </c>
      <c r="D60" s="32">
        <v>17522</v>
      </c>
      <c r="E60" s="32"/>
      <c r="F60" s="32"/>
      <c r="G60" s="32"/>
      <c r="H60" s="32"/>
      <c r="I60" s="32"/>
      <c r="J60" s="32"/>
      <c r="K60" s="135">
        <f t="shared" si="1"/>
        <v>22032</v>
      </c>
      <c r="L60" s="70"/>
      <c r="M60" s="70"/>
      <c r="N60" s="70"/>
      <c r="O60" s="70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14.25" customHeight="1">
      <c r="A61" s="14"/>
      <c r="B61" s="21" t="s">
        <v>323</v>
      </c>
      <c r="C61" s="32">
        <v>1731</v>
      </c>
      <c r="D61" s="32">
        <v>7260</v>
      </c>
      <c r="E61" s="32"/>
      <c r="F61" s="32"/>
      <c r="G61" s="32">
        <v>6470</v>
      </c>
      <c r="H61" s="32"/>
      <c r="I61" s="32"/>
      <c r="J61" s="32"/>
      <c r="K61" s="135">
        <f t="shared" si="1"/>
        <v>15461</v>
      </c>
      <c r="L61" s="70"/>
      <c r="M61" s="70"/>
      <c r="N61" s="70"/>
      <c r="O61" s="70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 spans="1:25" ht="14.25" customHeight="1">
      <c r="A62" s="14"/>
      <c r="B62" s="21" t="s">
        <v>324</v>
      </c>
      <c r="C62" s="32">
        <v>2494</v>
      </c>
      <c r="D62" s="32">
        <v>5345</v>
      </c>
      <c r="E62" s="32"/>
      <c r="F62" s="32"/>
      <c r="G62" s="32"/>
      <c r="H62" s="32"/>
      <c r="I62" s="32"/>
      <c r="J62" s="32"/>
      <c r="K62" s="135">
        <f t="shared" si="1"/>
        <v>7839</v>
      </c>
      <c r="L62" s="70"/>
      <c r="M62" s="70"/>
      <c r="N62" s="70"/>
      <c r="O62" s="70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1:25" ht="14.25" customHeight="1">
      <c r="A63" s="14"/>
      <c r="B63" s="21" t="s">
        <v>325</v>
      </c>
      <c r="C63" s="32">
        <v>1285</v>
      </c>
      <c r="D63" s="32">
        <v>5867</v>
      </c>
      <c r="E63" s="32"/>
      <c r="F63" s="32"/>
      <c r="G63" s="32"/>
      <c r="H63" s="32"/>
      <c r="I63" s="32"/>
      <c r="J63" s="32"/>
      <c r="K63" s="135">
        <f t="shared" si="1"/>
        <v>7152</v>
      </c>
      <c r="L63" s="70"/>
      <c r="M63" s="70"/>
      <c r="N63" s="70"/>
      <c r="O63" s="70"/>
      <c r="P63" s="66"/>
      <c r="Q63" s="66"/>
      <c r="R63" s="66"/>
      <c r="S63" s="66"/>
      <c r="T63" s="66"/>
      <c r="U63" s="66"/>
      <c r="V63" s="66"/>
      <c r="W63" s="66"/>
      <c r="X63" s="66"/>
      <c r="Y63" s="66"/>
    </row>
    <row r="64" spans="1:25" ht="14.25" customHeight="1">
      <c r="A64" s="14"/>
      <c r="B64" s="21" t="s">
        <v>326</v>
      </c>
      <c r="C64" s="32">
        <v>5685</v>
      </c>
      <c r="D64" s="32">
        <v>8098</v>
      </c>
      <c r="E64" s="32"/>
      <c r="F64" s="32"/>
      <c r="G64" s="32"/>
      <c r="H64" s="32"/>
      <c r="I64" s="32"/>
      <c r="J64" s="32"/>
      <c r="K64" s="135">
        <f t="shared" si="1"/>
        <v>13783</v>
      </c>
      <c r="L64" s="70"/>
      <c r="M64" s="70"/>
      <c r="N64" s="70"/>
      <c r="O64" s="70"/>
      <c r="P64" s="66"/>
      <c r="Q64" s="66"/>
      <c r="R64" s="66"/>
      <c r="S64" s="66"/>
      <c r="T64" s="66"/>
      <c r="U64" s="66"/>
      <c r="V64" s="66"/>
      <c r="W64" s="66"/>
      <c r="X64" s="66"/>
      <c r="Y64" s="66"/>
    </row>
    <row r="65" spans="1:25" ht="14.25" customHeight="1">
      <c r="A65" s="14"/>
      <c r="B65" s="21" t="s">
        <v>327</v>
      </c>
      <c r="C65" s="32">
        <v>5738</v>
      </c>
      <c r="D65" s="32">
        <v>6460</v>
      </c>
      <c r="E65" s="32"/>
      <c r="F65" s="32"/>
      <c r="G65" s="32"/>
      <c r="H65" s="32"/>
      <c r="I65" s="32"/>
      <c r="J65" s="32"/>
      <c r="K65" s="135">
        <f t="shared" si="1"/>
        <v>12198</v>
      </c>
      <c r="L65" s="70"/>
      <c r="M65" s="70"/>
      <c r="N65" s="70"/>
      <c r="O65" s="70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1:25" ht="14.25" customHeight="1" hidden="1">
      <c r="A66" s="14"/>
      <c r="B66" s="21" t="s">
        <v>340</v>
      </c>
      <c r="C66" s="32"/>
      <c r="D66" s="32"/>
      <c r="E66" s="32"/>
      <c r="F66" s="32"/>
      <c r="G66" s="32"/>
      <c r="H66" s="32"/>
      <c r="I66" s="32"/>
      <c r="J66" s="32"/>
      <c r="K66" s="135">
        <f t="shared" si="1"/>
        <v>0</v>
      </c>
      <c r="L66" s="70"/>
      <c r="M66" s="70"/>
      <c r="N66" s="70"/>
      <c r="O66" s="70"/>
      <c r="P66" s="66"/>
      <c r="Q66" s="66"/>
      <c r="R66" s="66"/>
      <c r="S66" s="66"/>
      <c r="T66" s="66"/>
      <c r="U66" s="66"/>
      <c r="V66" s="66"/>
      <c r="W66" s="66"/>
      <c r="X66" s="66"/>
      <c r="Y66" s="66"/>
    </row>
    <row r="67" spans="1:25" ht="14.25" customHeight="1">
      <c r="A67" s="14"/>
      <c r="B67" s="21" t="s">
        <v>341</v>
      </c>
      <c r="C67" s="32">
        <v>7030</v>
      </c>
      <c r="D67" s="32">
        <v>18305</v>
      </c>
      <c r="E67" s="32"/>
      <c r="F67" s="32"/>
      <c r="G67" s="32"/>
      <c r="H67" s="32"/>
      <c r="I67" s="32"/>
      <c r="J67" s="32"/>
      <c r="K67" s="135">
        <f t="shared" si="1"/>
        <v>25335</v>
      </c>
      <c r="L67" s="70"/>
      <c r="M67" s="70"/>
      <c r="N67" s="70"/>
      <c r="O67" s="70"/>
      <c r="P67" s="66"/>
      <c r="Q67" s="66"/>
      <c r="R67" s="66"/>
      <c r="S67" s="66"/>
      <c r="T67" s="66"/>
      <c r="U67" s="66"/>
      <c r="V67" s="66"/>
      <c r="W67" s="66"/>
      <c r="X67" s="66"/>
      <c r="Y67" s="66"/>
    </row>
    <row r="68" spans="1:25" ht="14.25" customHeight="1">
      <c r="A68" s="14"/>
      <c r="B68" s="21" t="s">
        <v>328</v>
      </c>
      <c r="C68" s="32">
        <v>1090</v>
      </c>
      <c r="D68" s="32">
        <v>4512</v>
      </c>
      <c r="E68" s="32"/>
      <c r="F68" s="32"/>
      <c r="G68" s="32"/>
      <c r="H68" s="32"/>
      <c r="I68" s="32"/>
      <c r="J68" s="32"/>
      <c r="K68" s="135">
        <f aca="true" t="shared" si="8" ref="K68:K132">SUM(C68,D68,E68,F68,G68,H68,I68,J68)</f>
        <v>5602</v>
      </c>
      <c r="L68" s="70"/>
      <c r="M68" s="70"/>
      <c r="N68" s="70"/>
      <c r="O68" s="70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 spans="1:25" ht="14.25" customHeight="1">
      <c r="A69" s="14"/>
      <c r="B69" s="21" t="s">
        <v>329</v>
      </c>
      <c r="C69" s="32">
        <v>5501</v>
      </c>
      <c r="D69" s="32">
        <v>11489</v>
      </c>
      <c r="E69" s="32"/>
      <c r="F69" s="32"/>
      <c r="G69" s="32"/>
      <c r="H69" s="32"/>
      <c r="I69" s="32"/>
      <c r="J69" s="32"/>
      <c r="K69" s="135">
        <f t="shared" si="8"/>
        <v>16990</v>
      </c>
      <c r="L69" s="70"/>
      <c r="M69" s="70"/>
      <c r="N69" s="70"/>
      <c r="O69" s="70"/>
      <c r="P69" s="66"/>
      <c r="Q69" s="66"/>
      <c r="R69" s="66"/>
      <c r="S69" s="66"/>
      <c r="T69" s="66"/>
      <c r="U69" s="66"/>
      <c r="V69" s="66"/>
      <c r="W69" s="66"/>
      <c r="X69" s="66"/>
      <c r="Y69" s="66"/>
    </row>
    <row r="70" spans="1:25" ht="14.25" customHeight="1" hidden="1">
      <c r="A70" s="14"/>
      <c r="B70" s="21" t="s">
        <v>330</v>
      </c>
      <c r="C70" s="32"/>
      <c r="D70" s="32"/>
      <c r="E70" s="32"/>
      <c r="F70" s="32"/>
      <c r="G70" s="32"/>
      <c r="H70" s="32"/>
      <c r="I70" s="32"/>
      <c r="J70" s="32"/>
      <c r="K70" s="135">
        <f t="shared" si="8"/>
        <v>0</v>
      </c>
      <c r="L70" s="71"/>
      <c r="M70" s="71"/>
      <c r="N70" s="71"/>
      <c r="O70" s="71"/>
      <c r="P70" s="66"/>
      <c r="Q70" s="66"/>
      <c r="R70" s="66"/>
      <c r="S70" s="66"/>
      <c r="T70" s="66"/>
      <c r="U70" s="66"/>
      <c r="V70" s="66"/>
      <c r="W70" s="66"/>
      <c r="X70" s="66"/>
      <c r="Y70" s="66"/>
    </row>
    <row r="71" spans="1:25" ht="14.25" customHeight="1">
      <c r="A71" s="14"/>
      <c r="B71" s="21" t="s">
        <v>331</v>
      </c>
      <c r="C71" s="32">
        <v>2262</v>
      </c>
      <c r="D71" s="32">
        <v>14841</v>
      </c>
      <c r="E71" s="32"/>
      <c r="F71" s="32"/>
      <c r="G71" s="32"/>
      <c r="H71" s="32"/>
      <c r="I71" s="32"/>
      <c r="J71" s="32"/>
      <c r="K71" s="135">
        <f t="shared" si="8"/>
        <v>17103</v>
      </c>
      <c r="L71" s="70"/>
      <c r="M71" s="70"/>
      <c r="N71" s="70"/>
      <c r="O71" s="70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5" ht="14.25" customHeight="1">
      <c r="A72" s="14"/>
      <c r="B72" s="21" t="s">
        <v>332</v>
      </c>
      <c r="C72" s="32">
        <v>2597</v>
      </c>
      <c r="D72" s="32">
        <v>1068</v>
      </c>
      <c r="E72" s="32"/>
      <c r="F72" s="32"/>
      <c r="G72" s="32">
        <v>1000</v>
      </c>
      <c r="H72" s="32"/>
      <c r="I72" s="32"/>
      <c r="J72" s="32"/>
      <c r="K72" s="135">
        <f t="shared" si="8"/>
        <v>4665</v>
      </c>
      <c r="L72" s="70"/>
      <c r="M72" s="70"/>
      <c r="N72" s="70"/>
      <c r="O72" s="70"/>
      <c r="P72" s="66"/>
      <c r="Q72" s="66"/>
      <c r="R72" s="66"/>
      <c r="S72" s="66"/>
      <c r="T72" s="66"/>
      <c r="U72" s="66"/>
      <c r="V72" s="66"/>
      <c r="W72" s="66"/>
      <c r="X72" s="66"/>
      <c r="Y72" s="66"/>
    </row>
    <row r="73" spans="1:25" ht="14.25" customHeight="1">
      <c r="A73" s="31" t="s">
        <v>342</v>
      </c>
      <c r="B73" s="31" t="s">
        <v>343</v>
      </c>
      <c r="C73" s="31"/>
      <c r="D73" s="32">
        <v>98600</v>
      </c>
      <c r="E73" s="32"/>
      <c r="F73" s="32"/>
      <c r="G73" s="32"/>
      <c r="H73" s="32"/>
      <c r="I73" s="32"/>
      <c r="J73" s="32"/>
      <c r="K73" s="135">
        <f t="shared" si="8"/>
        <v>98600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ht="27" customHeight="1">
      <c r="A74" s="31" t="s">
        <v>342</v>
      </c>
      <c r="B74" s="31" t="s">
        <v>344</v>
      </c>
      <c r="C74" s="31"/>
      <c r="D74" s="32">
        <v>500</v>
      </c>
      <c r="E74" s="32"/>
      <c r="F74" s="32"/>
      <c r="G74" s="32"/>
      <c r="H74" s="32"/>
      <c r="I74" s="32"/>
      <c r="J74" s="32"/>
      <c r="K74" s="135">
        <f t="shared" si="8"/>
        <v>500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 spans="1:25" ht="26.25" customHeight="1">
      <c r="A75" s="103" t="s">
        <v>345</v>
      </c>
      <c r="B75" s="103" t="s">
        <v>346</v>
      </c>
      <c r="C75" s="114">
        <f aca="true" t="shared" si="9" ref="C75:J75">SUM(C76:C96)</f>
        <v>883979</v>
      </c>
      <c r="D75" s="114">
        <f t="shared" si="9"/>
        <v>755773</v>
      </c>
      <c r="E75" s="114">
        <f t="shared" si="9"/>
        <v>0</v>
      </c>
      <c r="F75" s="114">
        <f t="shared" si="9"/>
        <v>0</v>
      </c>
      <c r="G75" s="114">
        <f>SUM(G76:G96)</f>
        <v>327751</v>
      </c>
      <c r="H75" s="114">
        <f t="shared" si="9"/>
        <v>0</v>
      </c>
      <c r="I75" s="114">
        <f t="shared" si="9"/>
        <v>0</v>
      </c>
      <c r="J75" s="114">
        <f t="shared" si="9"/>
        <v>0</v>
      </c>
      <c r="K75" s="135">
        <f t="shared" si="8"/>
        <v>1967503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</row>
    <row r="76" spans="1:25" ht="14.25" customHeight="1">
      <c r="A76" s="14"/>
      <c r="B76" s="21" t="s">
        <v>322</v>
      </c>
      <c r="C76" s="93">
        <v>46797</v>
      </c>
      <c r="D76" s="32">
        <v>44542</v>
      </c>
      <c r="E76" s="32"/>
      <c r="F76" s="32"/>
      <c r="G76" s="32"/>
      <c r="H76" s="32"/>
      <c r="I76" s="32"/>
      <c r="J76" s="32"/>
      <c r="K76" s="135">
        <f t="shared" si="8"/>
        <v>91339</v>
      </c>
      <c r="L76" s="70"/>
      <c r="M76" s="70"/>
      <c r="N76" s="70"/>
      <c r="O76" s="70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 spans="1:25" ht="14.25" customHeight="1">
      <c r="A77" s="14"/>
      <c r="B77" s="21" t="s">
        <v>323</v>
      </c>
      <c r="C77" s="93">
        <v>66274</v>
      </c>
      <c r="D77" s="32">
        <v>75066</v>
      </c>
      <c r="E77" s="32"/>
      <c r="F77" s="32"/>
      <c r="G77" s="32">
        <v>4600</v>
      </c>
      <c r="H77" s="32"/>
      <c r="I77" s="32"/>
      <c r="J77" s="32"/>
      <c r="K77" s="135">
        <f t="shared" si="8"/>
        <v>145940</v>
      </c>
      <c r="L77" s="70"/>
      <c r="M77" s="70"/>
      <c r="N77" s="70"/>
      <c r="O77" s="70"/>
      <c r="P77" s="66"/>
      <c r="Q77" s="66"/>
      <c r="R77" s="66"/>
      <c r="S77" s="66"/>
      <c r="T77" s="66"/>
      <c r="U77" s="66"/>
      <c r="V77" s="66"/>
      <c r="W77" s="66"/>
      <c r="X77" s="66"/>
      <c r="Y77" s="66"/>
    </row>
    <row r="78" spans="1:25" ht="14.25" customHeight="1">
      <c r="A78" s="14"/>
      <c r="B78" s="21" t="s">
        <v>324</v>
      </c>
      <c r="C78" s="93">
        <v>42557</v>
      </c>
      <c r="D78" s="32">
        <v>16609</v>
      </c>
      <c r="E78" s="32"/>
      <c r="F78" s="32"/>
      <c r="G78" s="32"/>
      <c r="H78" s="32"/>
      <c r="I78" s="32"/>
      <c r="J78" s="32"/>
      <c r="K78" s="135">
        <f t="shared" si="8"/>
        <v>59166</v>
      </c>
      <c r="L78" s="70"/>
      <c r="M78" s="70"/>
      <c r="N78" s="70"/>
      <c r="O78" s="70"/>
      <c r="P78" s="66"/>
      <c r="Q78" s="66"/>
      <c r="R78" s="66"/>
      <c r="S78" s="66"/>
      <c r="T78" s="66"/>
      <c r="U78" s="66"/>
      <c r="V78" s="66"/>
      <c r="W78" s="66"/>
      <c r="X78" s="66"/>
      <c r="Y78" s="66"/>
    </row>
    <row r="79" spans="1:25" ht="14.25" customHeight="1">
      <c r="A79" s="14"/>
      <c r="B79" s="21" t="s">
        <v>325</v>
      </c>
      <c r="C79" s="93">
        <v>43279</v>
      </c>
      <c r="D79" s="32">
        <v>14989</v>
      </c>
      <c r="E79" s="32"/>
      <c r="F79" s="32"/>
      <c r="G79" s="32">
        <v>300</v>
      </c>
      <c r="H79" s="32"/>
      <c r="I79" s="32"/>
      <c r="J79" s="32"/>
      <c r="K79" s="135">
        <f t="shared" si="8"/>
        <v>58568</v>
      </c>
      <c r="L79" s="70"/>
      <c r="M79" s="70"/>
      <c r="N79" s="70"/>
      <c r="O79" s="70"/>
      <c r="P79" s="66"/>
      <c r="Q79" s="66"/>
      <c r="R79" s="66"/>
      <c r="S79" s="66"/>
      <c r="T79" s="66"/>
      <c r="U79" s="66"/>
      <c r="V79" s="66"/>
      <c r="W79" s="66"/>
      <c r="X79" s="66"/>
      <c r="Y79" s="66"/>
    </row>
    <row r="80" spans="1:25" ht="14.25" customHeight="1">
      <c r="A80" s="14"/>
      <c r="B80" s="21" t="s">
        <v>326</v>
      </c>
      <c r="C80" s="93">
        <v>10358</v>
      </c>
      <c r="D80" s="32">
        <v>41540</v>
      </c>
      <c r="E80" s="32"/>
      <c r="F80" s="32"/>
      <c r="G80" s="32">
        <v>8221</v>
      </c>
      <c r="H80" s="32"/>
      <c r="I80" s="32"/>
      <c r="J80" s="32"/>
      <c r="K80" s="135">
        <f t="shared" si="8"/>
        <v>60119</v>
      </c>
      <c r="L80" s="70"/>
      <c r="M80" s="70"/>
      <c r="N80" s="70"/>
      <c r="O80" s="70"/>
      <c r="P80" s="66"/>
      <c r="Q80" s="66"/>
      <c r="R80" s="66"/>
      <c r="S80" s="66"/>
      <c r="T80" s="66"/>
      <c r="U80" s="66"/>
      <c r="V80" s="66"/>
      <c r="W80" s="66"/>
      <c r="X80" s="66"/>
      <c r="Y80" s="66"/>
    </row>
    <row r="81" spans="1:25" ht="14.25" customHeight="1">
      <c r="A81" s="14"/>
      <c r="B81" s="21" t="s">
        <v>327</v>
      </c>
      <c r="C81" s="93">
        <v>67903</v>
      </c>
      <c r="D81" s="32">
        <v>74431</v>
      </c>
      <c r="E81" s="32"/>
      <c r="F81" s="32"/>
      <c r="G81" s="32">
        <v>6100</v>
      </c>
      <c r="H81" s="32"/>
      <c r="I81" s="32"/>
      <c r="J81" s="32"/>
      <c r="K81" s="135">
        <f t="shared" si="8"/>
        <v>148434</v>
      </c>
      <c r="L81" s="70"/>
      <c r="M81" s="70"/>
      <c r="N81" s="70"/>
      <c r="O81" s="70"/>
      <c r="P81" s="66"/>
      <c r="Q81" s="66"/>
      <c r="R81" s="66"/>
      <c r="S81" s="66"/>
      <c r="T81" s="66"/>
      <c r="U81" s="66"/>
      <c r="V81" s="66"/>
      <c r="W81" s="66"/>
      <c r="X81" s="66"/>
      <c r="Y81" s="66"/>
    </row>
    <row r="82" spans="1:25" ht="14.25" customHeight="1">
      <c r="A82" s="14"/>
      <c r="B82" s="21" t="s">
        <v>340</v>
      </c>
      <c r="C82" s="93">
        <v>30203</v>
      </c>
      <c r="D82" s="32">
        <v>15767</v>
      </c>
      <c r="E82" s="32"/>
      <c r="F82" s="32"/>
      <c r="G82" s="32"/>
      <c r="H82" s="32"/>
      <c r="I82" s="32"/>
      <c r="J82" s="32"/>
      <c r="K82" s="135">
        <f t="shared" si="8"/>
        <v>45970</v>
      </c>
      <c r="L82" s="70"/>
      <c r="M82" s="70"/>
      <c r="N82" s="70"/>
      <c r="O82" s="70"/>
      <c r="P82" s="66"/>
      <c r="Q82" s="66"/>
      <c r="R82" s="66"/>
      <c r="S82" s="66"/>
      <c r="T82" s="66"/>
      <c r="U82" s="66"/>
      <c r="V82" s="66"/>
      <c r="W82" s="66"/>
      <c r="X82" s="66"/>
      <c r="Y82" s="66"/>
    </row>
    <row r="83" spans="1:25" ht="14.25" customHeight="1">
      <c r="A83" s="14"/>
      <c r="B83" s="21" t="s">
        <v>341</v>
      </c>
      <c r="C83" s="93">
        <v>66547</v>
      </c>
      <c r="D83" s="32">
        <v>68104</v>
      </c>
      <c r="E83" s="32"/>
      <c r="F83" s="32"/>
      <c r="G83" s="32"/>
      <c r="H83" s="32"/>
      <c r="I83" s="32"/>
      <c r="J83" s="32"/>
      <c r="K83" s="135">
        <f t="shared" si="8"/>
        <v>134651</v>
      </c>
      <c r="L83" s="70"/>
      <c r="M83" s="70"/>
      <c r="N83" s="70"/>
      <c r="O83" s="70"/>
      <c r="P83" s="66"/>
      <c r="Q83" s="66"/>
      <c r="R83" s="66"/>
      <c r="S83" s="66"/>
      <c r="T83" s="66"/>
      <c r="U83" s="66"/>
      <c r="V83" s="66"/>
      <c r="W83" s="66"/>
      <c r="X83" s="66"/>
      <c r="Y83" s="66"/>
    </row>
    <row r="84" spans="1:25" ht="14.25" customHeight="1">
      <c r="A84" s="14"/>
      <c r="B84" s="21" t="s">
        <v>328</v>
      </c>
      <c r="C84" s="93">
        <v>23955</v>
      </c>
      <c r="D84" s="32">
        <v>16708</v>
      </c>
      <c r="E84" s="32"/>
      <c r="F84" s="32"/>
      <c r="G84" s="32">
        <v>800</v>
      </c>
      <c r="H84" s="32"/>
      <c r="I84" s="32"/>
      <c r="J84" s="32"/>
      <c r="K84" s="135">
        <f t="shared" si="8"/>
        <v>41463</v>
      </c>
      <c r="L84" s="70"/>
      <c r="M84" s="70"/>
      <c r="N84" s="70"/>
      <c r="O84" s="70"/>
      <c r="P84" s="66"/>
      <c r="Q84" s="66"/>
      <c r="R84" s="66"/>
      <c r="S84" s="66"/>
      <c r="T84" s="66"/>
      <c r="U84" s="66"/>
      <c r="V84" s="66"/>
      <c r="W84" s="66"/>
      <c r="X84" s="66"/>
      <c r="Y84" s="66"/>
    </row>
    <row r="85" spans="1:25" ht="14.25" customHeight="1">
      <c r="A85" s="14"/>
      <c r="B85" s="21" t="s">
        <v>329</v>
      </c>
      <c r="C85" s="93">
        <v>67033</v>
      </c>
      <c r="D85" s="32">
        <v>68811</v>
      </c>
      <c r="E85" s="32"/>
      <c r="F85" s="32"/>
      <c r="G85" s="32">
        <v>7773</v>
      </c>
      <c r="H85" s="32"/>
      <c r="I85" s="32"/>
      <c r="J85" s="32"/>
      <c r="K85" s="135">
        <f t="shared" si="8"/>
        <v>143617</v>
      </c>
      <c r="L85" s="70"/>
      <c r="M85" s="70"/>
      <c r="N85" s="70"/>
      <c r="O85" s="70"/>
      <c r="P85" s="66"/>
      <c r="Q85" s="66"/>
      <c r="R85" s="66"/>
      <c r="S85" s="66"/>
      <c r="T85" s="66"/>
      <c r="U85" s="66"/>
      <c r="V85" s="66"/>
      <c r="W85" s="66"/>
      <c r="X85" s="66"/>
      <c r="Y85" s="66"/>
    </row>
    <row r="86" spans="1:25" ht="14.25" customHeight="1">
      <c r="A86" s="14"/>
      <c r="B86" s="21" t="s">
        <v>330</v>
      </c>
      <c r="C86" s="93">
        <v>57675</v>
      </c>
      <c r="D86" s="32">
        <v>33355</v>
      </c>
      <c r="E86" s="32"/>
      <c r="F86" s="32"/>
      <c r="G86" s="32">
        <v>1500</v>
      </c>
      <c r="H86" s="32"/>
      <c r="I86" s="32"/>
      <c r="J86" s="32"/>
      <c r="K86" s="135">
        <f t="shared" si="8"/>
        <v>92530</v>
      </c>
      <c r="L86" s="71"/>
      <c r="M86" s="71"/>
      <c r="N86" s="71"/>
      <c r="O86" s="71"/>
      <c r="P86" s="66"/>
      <c r="Q86" s="66"/>
      <c r="R86" s="66"/>
      <c r="S86" s="66"/>
      <c r="T86" s="66"/>
      <c r="U86" s="66"/>
      <c r="V86" s="66"/>
      <c r="W86" s="66"/>
      <c r="X86" s="66"/>
      <c r="Y86" s="66"/>
    </row>
    <row r="87" spans="1:25" ht="14.25" customHeight="1">
      <c r="A87" s="14"/>
      <c r="B87" s="21" t="s">
        <v>331</v>
      </c>
      <c r="C87" s="93">
        <v>36557</v>
      </c>
      <c r="D87" s="32">
        <v>117525</v>
      </c>
      <c r="E87" s="32"/>
      <c r="F87" s="32"/>
      <c r="G87" s="32">
        <v>22774</v>
      </c>
      <c r="H87" s="32"/>
      <c r="I87" s="32"/>
      <c r="J87" s="32"/>
      <c r="K87" s="135">
        <f t="shared" si="8"/>
        <v>176856</v>
      </c>
      <c r="L87" s="70"/>
      <c r="M87" s="70"/>
      <c r="N87" s="70"/>
      <c r="O87" s="70"/>
      <c r="P87" s="66"/>
      <c r="Q87" s="66"/>
      <c r="R87" s="66"/>
      <c r="S87" s="66"/>
      <c r="T87" s="66"/>
      <c r="U87" s="66"/>
      <c r="V87" s="66"/>
      <c r="W87" s="66"/>
      <c r="X87" s="66"/>
      <c r="Y87" s="66"/>
    </row>
    <row r="88" spans="1:25" ht="14.25" customHeight="1">
      <c r="A88" s="14"/>
      <c r="B88" s="21" t="s">
        <v>332</v>
      </c>
      <c r="C88" s="93">
        <v>48532</v>
      </c>
      <c r="D88" s="32">
        <v>23896</v>
      </c>
      <c r="E88" s="32"/>
      <c r="F88" s="32"/>
      <c r="G88" s="32"/>
      <c r="H88" s="32"/>
      <c r="I88" s="32"/>
      <c r="J88" s="32"/>
      <c r="K88" s="135">
        <f t="shared" si="8"/>
        <v>72428</v>
      </c>
      <c r="L88" s="70"/>
      <c r="M88" s="70"/>
      <c r="N88" s="70"/>
      <c r="O88" s="70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1:25" ht="14.25" customHeight="1">
      <c r="A89" s="14"/>
      <c r="B89" s="21" t="s">
        <v>347</v>
      </c>
      <c r="C89" s="93">
        <v>276309</v>
      </c>
      <c r="D89" s="32">
        <v>54163</v>
      </c>
      <c r="E89" s="32"/>
      <c r="F89" s="32"/>
      <c r="G89" s="32"/>
      <c r="H89" s="32"/>
      <c r="I89" s="32"/>
      <c r="J89" s="32"/>
      <c r="K89" s="135">
        <f t="shared" si="8"/>
        <v>330472</v>
      </c>
      <c r="L89" s="68"/>
      <c r="M89" s="68"/>
      <c r="N89" s="68"/>
      <c r="O89" s="68"/>
      <c r="P89" s="69"/>
      <c r="Q89" s="66"/>
      <c r="R89" s="66"/>
      <c r="S89" s="66"/>
      <c r="T89" s="66"/>
      <c r="U89" s="66"/>
      <c r="V89" s="66"/>
      <c r="W89" s="66"/>
      <c r="X89" s="66"/>
      <c r="Y89" s="66"/>
    </row>
    <row r="90" spans="1:25" ht="26.25" customHeight="1">
      <c r="A90" s="14"/>
      <c r="B90" s="21" t="s">
        <v>348</v>
      </c>
      <c r="C90" s="21"/>
      <c r="D90" s="32">
        <v>62500</v>
      </c>
      <c r="E90" s="32"/>
      <c r="F90" s="32"/>
      <c r="G90" s="32">
        <v>62000</v>
      </c>
      <c r="H90" s="32"/>
      <c r="I90" s="32"/>
      <c r="J90" s="32"/>
      <c r="K90" s="135">
        <f t="shared" si="8"/>
        <v>124500</v>
      </c>
      <c r="L90" s="68"/>
      <c r="M90" s="68"/>
      <c r="N90" s="68"/>
      <c r="O90" s="68"/>
      <c r="P90" s="69"/>
      <c r="Q90" s="66"/>
      <c r="R90" s="66"/>
      <c r="S90" s="66"/>
      <c r="T90" s="66"/>
      <c r="U90" s="66"/>
      <c r="V90" s="66"/>
      <c r="W90" s="66"/>
      <c r="X90" s="66"/>
      <c r="Y90" s="66"/>
    </row>
    <row r="91" spans="1:25" ht="14.25" customHeight="1">
      <c r="A91" s="31"/>
      <c r="B91" s="31" t="s">
        <v>349</v>
      </c>
      <c r="C91" s="31"/>
      <c r="D91" s="32">
        <v>20000</v>
      </c>
      <c r="E91" s="32"/>
      <c r="F91" s="32"/>
      <c r="G91" s="32">
        <v>7183</v>
      </c>
      <c r="H91" s="32"/>
      <c r="I91" s="32"/>
      <c r="J91" s="32"/>
      <c r="K91" s="135">
        <f t="shared" si="8"/>
        <v>27183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</row>
    <row r="92" spans="1:25" ht="14.25" customHeight="1">
      <c r="A92" s="31"/>
      <c r="B92" s="31" t="s">
        <v>502</v>
      </c>
      <c r="C92" s="31"/>
      <c r="D92" s="32"/>
      <c r="E92" s="32"/>
      <c r="F92" s="32"/>
      <c r="G92" s="32">
        <v>56500</v>
      </c>
      <c r="H92" s="32"/>
      <c r="I92" s="32"/>
      <c r="J92" s="32"/>
      <c r="K92" s="135">
        <f t="shared" si="8"/>
        <v>56500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1:25" ht="25.5" customHeight="1" hidden="1">
      <c r="A93" s="31"/>
      <c r="B93" s="31" t="s">
        <v>350</v>
      </c>
      <c r="C93" s="31"/>
      <c r="D93" s="32"/>
      <c r="E93" s="32"/>
      <c r="F93" s="32"/>
      <c r="G93" s="32"/>
      <c r="H93" s="32"/>
      <c r="I93" s="32"/>
      <c r="J93" s="32"/>
      <c r="K93" s="135">
        <f t="shared" si="8"/>
        <v>0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1:25" ht="16.5" customHeight="1">
      <c r="A94" s="31"/>
      <c r="B94" s="31" t="s">
        <v>507</v>
      </c>
      <c r="C94" s="31"/>
      <c r="D94" s="32">
        <v>2767</v>
      </c>
      <c r="E94" s="32"/>
      <c r="F94" s="32"/>
      <c r="G94" s="32"/>
      <c r="H94" s="32"/>
      <c r="I94" s="32"/>
      <c r="J94" s="32"/>
      <c r="K94" s="135">
        <f t="shared" si="8"/>
        <v>2767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1:25" ht="14.25" customHeight="1">
      <c r="A95" s="17"/>
      <c r="B95" s="21" t="s">
        <v>351</v>
      </c>
      <c r="C95" s="21"/>
      <c r="D95" s="32">
        <v>5000</v>
      </c>
      <c r="E95" s="32"/>
      <c r="F95" s="32"/>
      <c r="G95" s="32">
        <v>150000</v>
      </c>
      <c r="H95" s="32"/>
      <c r="I95" s="32"/>
      <c r="J95" s="32"/>
      <c r="K95" s="135">
        <f t="shared" si="8"/>
        <v>155000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1:25" ht="24" customHeight="1" hidden="1">
      <c r="A96" s="14"/>
      <c r="B96" s="105" t="s">
        <v>519</v>
      </c>
      <c r="C96" s="105"/>
      <c r="D96" s="32"/>
      <c r="E96" s="32"/>
      <c r="F96" s="32"/>
      <c r="G96" s="32"/>
      <c r="H96" s="32"/>
      <c r="I96" s="32"/>
      <c r="J96" s="32"/>
      <c r="K96" s="135">
        <f t="shared" si="8"/>
        <v>0</v>
      </c>
      <c r="L96" s="68"/>
      <c r="M96" s="68"/>
      <c r="N96" s="68"/>
      <c r="O96" s="68"/>
      <c r="P96" s="69"/>
      <c r="Q96" s="66"/>
      <c r="R96" s="66"/>
      <c r="S96" s="66"/>
      <c r="T96" s="66"/>
      <c r="U96" s="66"/>
      <c r="V96" s="66"/>
      <c r="W96" s="66"/>
      <c r="X96" s="66"/>
      <c r="Y96" s="66"/>
    </row>
    <row r="97" spans="1:25" ht="14.25" customHeight="1">
      <c r="A97" s="90" t="s">
        <v>352</v>
      </c>
      <c r="B97" s="91" t="s">
        <v>353</v>
      </c>
      <c r="C97" s="88">
        <f aca="true" t="shared" si="10" ref="C97:J97">C98</f>
        <v>77333</v>
      </c>
      <c r="D97" s="88">
        <f t="shared" si="10"/>
        <v>139062</v>
      </c>
      <c r="E97" s="88">
        <f t="shared" si="10"/>
        <v>0</v>
      </c>
      <c r="F97" s="88">
        <f t="shared" si="10"/>
        <v>0</v>
      </c>
      <c r="G97" s="88">
        <f t="shared" si="10"/>
        <v>800</v>
      </c>
      <c r="H97" s="88">
        <f t="shared" si="10"/>
        <v>0</v>
      </c>
      <c r="I97" s="88">
        <f t="shared" si="10"/>
        <v>0</v>
      </c>
      <c r="J97" s="88">
        <f t="shared" si="10"/>
        <v>0</v>
      </c>
      <c r="K97" s="88">
        <f t="shared" si="8"/>
        <v>217195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 spans="1:25" ht="14.25" customHeight="1">
      <c r="A98" s="106" t="s">
        <v>354</v>
      </c>
      <c r="B98" s="107" t="s">
        <v>355</v>
      </c>
      <c r="C98" s="116">
        <f aca="true" t="shared" si="11" ref="C98:J98">SUM(C99:C109)</f>
        <v>77333</v>
      </c>
      <c r="D98" s="116">
        <f t="shared" si="11"/>
        <v>139062</v>
      </c>
      <c r="E98" s="116">
        <f t="shared" si="11"/>
        <v>0</v>
      </c>
      <c r="F98" s="116">
        <f t="shared" si="11"/>
        <v>0</v>
      </c>
      <c r="G98" s="116">
        <f t="shared" si="11"/>
        <v>800</v>
      </c>
      <c r="H98" s="116">
        <f t="shared" si="11"/>
        <v>0</v>
      </c>
      <c r="I98" s="116">
        <f t="shared" si="11"/>
        <v>0</v>
      </c>
      <c r="J98" s="116">
        <f t="shared" si="11"/>
        <v>0</v>
      </c>
      <c r="K98" s="135">
        <f t="shared" si="8"/>
        <v>217195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 spans="1:25" ht="27.75" customHeight="1">
      <c r="A99" s="31"/>
      <c r="B99" s="21" t="s">
        <v>356</v>
      </c>
      <c r="C99" s="108">
        <v>7888</v>
      </c>
      <c r="D99" s="32">
        <v>3804</v>
      </c>
      <c r="E99" s="32"/>
      <c r="F99" s="32"/>
      <c r="G99" s="32"/>
      <c r="H99" s="32"/>
      <c r="I99" s="32"/>
      <c r="J99" s="32"/>
      <c r="K99" s="135">
        <f t="shared" si="8"/>
        <v>11692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 spans="1:25" ht="29.25" customHeight="1">
      <c r="A100" s="31"/>
      <c r="B100" s="21" t="s">
        <v>357</v>
      </c>
      <c r="C100" s="108">
        <v>6488</v>
      </c>
      <c r="D100" s="32">
        <v>1876</v>
      </c>
      <c r="E100" s="32"/>
      <c r="F100" s="32"/>
      <c r="G100" s="32"/>
      <c r="H100" s="32"/>
      <c r="I100" s="32"/>
      <c r="J100" s="32"/>
      <c r="K100" s="135">
        <f t="shared" si="8"/>
        <v>8364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 spans="1:25" ht="28.5" customHeight="1">
      <c r="A101" s="31"/>
      <c r="B101" s="21" t="s">
        <v>125</v>
      </c>
      <c r="C101" s="109">
        <v>8271</v>
      </c>
      <c r="D101" s="32">
        <v>1652</v>
      </c>
      <c r="E101" s="32"/>
      <c r="F101" s="32"/>
      <c r="G101" s="32"/>
      <c r="H101" s="32"/>
      <c r="I101" s="32"/>
      <c r="J101" s="32"/>
      <c r="K101" s="135">
        <f t="shared" si="8"/>
        <v>9923</v>
      </c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1:25" ht="28.5" customHeight="1">
      <c r="A102" s="31"/>
      <c r="B102" s="21" t="s">
        <v>124</v>
      </c>
      <c r="C102" s="109">
        <v>8629</v>
      </c>
      <c r="D102" s="32">
        <v>2411</v>
      </c>
      <c r="E102" s="32"/>
      <c r="F102" s="32"/>
      <c r="G102" s="32"/>
      <c r="H102" s="32"/>
      <c r="I102" s="32"/>
      <c r="J102" s="32"/>
      <c r="K102" s="135">
        <f t="shared" si="8"/>
        <v>11040</v>
      </c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 spans="1:25" ht="14.25" customHeight="1">
      <c r="A103" s="31"/>
      <c r="B103" s="21" t="s">
        <v>358</v>
      </c>
      <c r="C103" s="108">
        <v>10132</v>
      </c>
      <c r="D103" s="32">
        <v>1521</v>
      </c>
      <c r="E103" s="32"/>
      <c r="F103" s="32"/>
      <c r="G103" s="32"/>
      <c r="H103" s="32"/>
      <c r="I103" s="32"/>
      <c r="J103" s="32"/>
      <c r="K103" s="135">
        <f t="shared" si="8"/>
        <v>11653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 spans="1:25" ht="14.25" customHeight="1">
      <c r="A104" s="31"/>
      <c r="B104" s="21" t="s">
        <v>359</v>
      </c>
      <c r="C104" s="108">
        <v>9174</v>
      </c>
      <c r="D104" s="32">
        <v>1502</v>
      </c>
      <c r="E104" s="32"/>
      <c r="F104" s="32"/>
      <c r="G104" s="32">
        <v>800</v>
      </c>
      <c r="H104" s="32"/>
      <c r="I104" s="32"/>
      <c r="J104" s="32"/>
      <c r="K104" s="135">
        <f t="shared" si="8"/>
        <v>11476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 spans="1:17" ht="14.25" customHeight="1">
      <c r="A105" s="31"/>
      <c r="B105" s="21" t="s">
        <v>327</v>
      </c>
      <c r="C105" s="108"/>
      <c r="D105" s="32">
        <v>2610</v>
      </c>
      <c r="E105" s="32"/>
      <c r="F105" s="32"/>
      <c r="G105" s="32"/>
      <c r="H105" s="32"/>
      <c r="I105" s="32"/>
      <c r="J105" s="32"/>
      <c r="K105" s="135">
        <f t="shared" si="8"/>
        <v>2610</v>
      </c>
      <c r="L105" s="66"/>
      <c r="M105" s="66"/>
      <c r="N105" s="66"/>
      <c r="O105" s="66"/>
      <c r="P105" s="66"/>
      <c r="Q105" s="66"/>
    </row>
    <row r="106" spans="1:25" ht="14.25" customHeight="1">
      <c r="A106" s="31"/>
      <c r="B106" s="21" t="s">
        <v>340</v>
      </c>
      <c r="C106" s="108">
        <v>2465</v>
      </c>
      <c r="D106" s="32"/>
      <c r="E106" s="32"/>
      <c r="F106" s="32"/>
      <c r="G106" s="32"/>
      <c r="H106" s="32"/>
      <c r="I106" s="32"/>
      <c r="J106" s="32"/>
      <c r="K106" s="135">
        <f t="shared" si="8"/>
        <v>2465</v>
      </c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17" ht="14.25" customHeight="1">
      <c r="A107" s="31"/>
      <c r="B107" s="21" t="s">
        <v>127</v>
      </c>
      <c r="C107" s="108">
        <v>9891</v>
      </c>
      <c r="D107" s="32">
        <v>9329</v>
      </c>
      <c r="E107" s="32"/>
      <c r="F107" s="32"/>
      <c r="G107" s="32"/>
      <c r="H107" s="32"/>
      <c r="I107" s="32"/>
      <c r="J107" s="32"/>
      <c r="K107" s="135">
        <f t="shared" si="8"/>
        <v>19220</v>
      </c>
      <c r="L107" s="66"/>
      <c r="M107" s="66"/>
      <c r="N107" s="66"/>
      <c r="O107" s="66"/>
      <c r="P107" s="66"/>
      <c r="Q107" s="66"/>
    </row>
    <row r="108" spans="1:17" ht="14.25" customHeight="1">
      <c r="A108" s="31"/>
      <c r="B108" s="21" t="s">
        <v>360</v>
      </c>
      <c r="C108" s="108">
        <v>10395</v>
      </c>
      <c r="D108" s="32">
        <v>4869</v>
      </c>
      <c r="E108" s="32"/>
      <c r="F108" s="32"/>
      <c r="G108" s="32"/>
      <c r="H108" s="32"/>
      <c r="I108" s="32"/>
      <c r="J108" s="32"/>
      <c r="K108" s="135">
        <f t="shared" si="8"/>
        <v>15264</v>
      </c>
      <c r="L108" s="66"/>
      <c r="M108" s="66"/>
      <c r="N108" s="66"/>
      <c r="O108" s="66"/>
      <c r="P108" s="66"/>
      <c r="Q108" s="66"/>
    </row>
    <row r="109" spans="1:17" ht="28.5" customHeight="1">
      <c r="A109" s="110"/>
      <c r="B109" s="30" t="s">
        <v>207</v>
      </c>
      <c r="C109" s="111">
        <v>4000</v>
      </c>
      <c r="D109" s="32">
        <v>109488</v>
      </c>
      <c r="E109" s="32"/>
      <c r="F109" s="32"/>
      <c r="G109" s="32"/>
      <c r="H109" s="32"/>
      <c r="I109" s="32"/>
      <c r="J109" s="32"/>
      <c r="K109" s="25">
        <f t="shared" si="8"/>
        <v>113488</v>
      </c>
      <c r="L109" s="66"/>
      <c r="M109" s="66"/>
      <c r="N109" s="66"/>
      <c r="O109" s="66"/>
      <c r="P109" s="66"/>
      <c r="Q109" s="66"/>
    </row>
    <row r="110" spans="1:25" ht="14.25" customHeight="1">
      <c r="A110" s="98" t="s">
        <v>361</v>
      </c>
      <c r="B110" s="91" t="s">
        <v>362</v>
      </c>
      <c r="C110" s="88">
        <f>C111+C132+C155+C164+C181+C184</f>
        <v>1718783</v>
      </c>
      <c r="D110" s="88">
        <f>D111+D132+D155+D164+D181+D184</f>
        <v>946681</v>
      </c>
      <c r="E110" s="88">
        <f aca="true" t="shared" si="12" ref="E110:J110">E111+E132+E155+E164+E181+E184</f>
        <v>87374</v>
      </c>
      <c r="F110" s="88">
        <f t="shared" si="12"/>
        <v>0</v>
      </c>
      <c r="G110" s="88">
        <f t="shared" si="12"/>
        <v>114113</v>
      </c>
      <c r="H110" s="88">
        <f t="shared" si="12"/>
        <v>13500</v>
      </c>
      <c r="I110" s="88">
        <f t="shared" si="12"/>
        <v>0</v>
      </c>
      <c r="J110" s="88">
        <f t="shared" si="12"/>
        <v>0</v>
      </c>
      <c r="K110" s="88">
        <f t="shared" si="8"/>
        <v>2880451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 spans="1:25" ht="14.25" customHeight="1">
      <c r="A111" s="112" t="s">
        <v>363</v>
      </c>
      <c r="B111" s="100" t="s">
        <v>364</v>
      </c>
      <c r="C111" s="116">
        <f>C112+C113+C114+C115+C116+C131</f>
        <v>238115</v>
      </c>
      <c r="D111" s="116">
        <f aca="true" t="shared" si="13" ref="D111:J111">D112+D113+D114+D115+D116+D131</f>
        <v>174884</v>
      </c>
      <c r="E111" s="116">
        <f t="shared" si="13"/>
        <v>79274</v>
      </c>
      <c r="F111" s="116">
        <f t="shared" si="13"/>
        <v>0</v>
      </c>
      <c r="G111" s="116">
        <f t="shared" si="13"/>
        <v>23457</v>
      </c>
      <c r="H111" s="116">
        <f t="shared" si="13"/>
        <v>13500</v>
      </c>
      <c r="I111" s="116">
        <f t="shared" si="13"/>
        <v>0</v>
      </c>
      <c r="J111" s="116">
        <f t="shared" si="13"/>
        <v>0</v>
      </c>
      <c r="K111" s="135">
        <f t="shared" si="8"/>
        <v>529230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1:25" ht="14.25" customHeight="1">
      <c r="A112" s="14" t="s">
        <v>363</v>
      </c>
      <c r="B112" s="14" t="s">
        <v>365</v>
      </c>
      <c r="C112" s="14"/>
      <c r="D112" s="32"/>
      <c r="E112" s="32">
        <v>79274</v>
      </c>
      <c r="F112" s="32"/>
      <c r="G112" s="32"/>
      <c r="H112" s="32"/>
      <c r="I112" s="32"/>
      <c r="J112" s="32"/>
      <c r="K112" s="135">
        <f t="shared" si="8"/>
        <v>79274</v>
      </c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 spans="1:25" ht="14.25" customHeight="1">
      <c r="A113" s="113" t="s">
        <v>363</v>
      </c>
      <c r="B113" s="14" t="s">
        <v>366</v>
      </c>
      <c r="C113" s="14"/>
      <c r="D113" s="32">
        <v>1116</v>
      </c>
      <c r="E113" s="32"/>
      <c r="F113" s="32"/>
      <c r="G113" s="32"/>
      <c r="H113" s="32"/>
      <c r="I113" s="32"/>
      <c r="J113" s="32"/>
      <c r="K113" s="135">
        <f t="shared" si="8"/>
        <v>1116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1:25" ht="14.25" customHeight="1">
      <c r="A114" s="113" t="s">
        <v>363</v>
      </c>
      <c r="B114" s="14" t="s">
        <v>495</v>
      </c>
      <c r="C114" s="14"/>
      <c r="D114" s="32"/>
      <c r="E114" s="32"/>
      <c r="F114" s="32"/>
      <c r="G114" s="32"/>
      <c r="H114" s="32">
        <v>13500</v>
      </c>
      <c r="I114" s="32"/>
      <c r="J114" s="32"/>
      <c r="K114" s="135">
        <f t="shared" si="8"/>
        <v>13500</v>
      </c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1:25" ht="14.25" customHeight="1">
      <c r="A115" s="113" t="s">
        <v>363</v>
      </c>
      <c r="B115" s="14" t="s">
        <v>494</v>
      </c>
      <c r="C115" s="14"/>
      <c r="D115" s="32">
        <v>20003</v>
      </c>
      <c r="E115" s="32"/>
      <c r="F115" s="32"/>
      <c r="G115" s="32"/>
      <c r="H115" s="32"/>
      <c r="I115" s="32"/>
      <c r="J115" s="32"/>
      <c r="K115" s="135">
        <f t="shared" si="8"/>
        <v>20003</v>
      </c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1:17" ht="14.25" customHeight="1">
      <c r="A116" s="14" t="s">
        <v>363</v>
      </c>
      <c r="B116" s="100" t="s">
        <v>367</v>
      </c>
      <c r="C116" s="114">
        <f>C117+C118+C119+C120+C121+C122+C123+C124+C125+C126+C127+C128+C129+C130</f>
        <v>103050</v>
      </c>
      <c r="D116" s="114">
        <f>D117+D118+D119+D120+D121+D122+D123+D124+D125+D126+D127+D128+D129+D130</f>
        <v>89744</v>
      </c>
      <c r="E116" s="114">
        <f aca="true" t="shared" si="14" ref="E116:J116">E117+E118+E119+E120+E121+E122+E123+E124+E125+E126+E127+E128+E129+E130</f>
        <v>0</v>
      </c>
      <c r="F116" s="114">
        <f t="shared" si="14"/>
        <v>0</v>
      </c>
      <c r="G116" s="114">
        <f t="shared" si="14"/>
        <v>20577</v>
      </c>
      <c r="H116" s="114">
        <f t="shared" si="14"/>
        <v>0</v>
      </c>
      <c r="I116" s="114">
        <f t="shared" si="14"/>
        <v>0</v>
      </c>
      <c r="J116" s="114">
        <f t="shared" si="14"/>
        <v>0</v>
      </c>
      <c r="K116" s="135">
        <f t="shared" si="8"/>
        <v>213371</v>
      </c>
      <c r="L116" s="66"/>
      <c r="M116" s="66"/>
      <c r="N116" s="66"/>
      <c r="O116" s="66"/>
      <c r="P116" s="66"/>
      <c r="Q116" s="66"/>
    </row>
    <row r="117" spans="1:17" ht="14.25" customHeight="1">
      <c r="A117" s="14"/>
      <c r="B117" s="21" t="s">
        <v>322</v>
      </c>
      <c r="C117" s="89">
        <v>5124</v>
      </c>
      <c r="D117" s="32">
        <v>2490</v>
      </c>
      <c r="E117" s="32"/>
      <c r="F117" s="32"/>
      <c r="G117" s="32"/>
      <c r="H117" s="32"/>
      <c r="I117" s="32"/>
      <c r="J117" s="32"/>
      <c r="K117" s="135">
        <f t="shared" si="8"/>
        <v>7614</v>
      </c>
      <c r="L117" s="66"/>
      <c r="M117" s="66"/>
      <c r="N117" s="66"/>
      <c r="O117" s="66"/>
      <c r="P117" s="66"/>
      <c r="Q117" s="66"/>
    </row>
    <row r="118" spans="1:17" ht="14.25" customHeight="1">
      <c r="A118" s="21"/>
      <c r="B118" s="21" t="s">
        <v>368</v>
      </c>
      <c r="C118" s="89">
        <v>7452</v>
      </c>
      <c r="D118" s="32">
        <v>4506</v>
      </c>
      <c r="E118" s="32"/>
      <c r="F118" s="32"/>
      <c r="G118" s="32">
        <v>5500</v>
      </c>
      <c r="H118" s="32"/>
      <c r="I118" s="32"/>
      <c r="J118" s="32"/>
      <c r="K118" s="135">
        <f t="shared" si="8"/>
        <v>17458</v>
      </c>
      <c r="L118" s="66"/>
      <c r="M118" s="66"/>
      <c r="N118" s="66"/>
      <c r="O118" s="66"/>
      <c r="P118" s="66"/>
      <c r="Q118" s="66"/>
    </row>
    <row r="119" spans="1:17" ht="14.25" customHeight="1">
      <c r="A119" s="21"/>
      <c r="B119" s="21" t="s">
        <v>324</v>
      </c>
      <c r="C119" s="89">
        <v>3064</v>
      </c>
      <c r="D119" s="32">
        <v>8817</v>
      </c>
      <c r="E119" s="32"/>
      <c r="F119" s="32"/>
      <c r="G119" s="32"/>
      <c r="H119" s="32"/>
      <c r="I119" s="32"/>
      <c r="J119" s="32"/>
      <c r="K119" s="135">
        <f t="shared" si="8"/>
        <v>11881</v>
      </c>
      <c r="L119" s="66"/>
      <c r="M119" s="66"/>
      <c r="N119" s="66"/>
      <c r="O119" s="66"/>
      <c r="P119" s="66"/>
      <c r="Q119" s="66"/>
    </row>
    <row r="120" spans="1:25" ht="14.25" customHeight="1">
      <c r="A120" s="21"/>
      <c r="B120" s="21" t="s">
        <v>325</v>
      </c>
      <c r="C120" s="89">
        <v>4528</v>
      </c>
      <c r="D120" s="32">
        <v>6856</v>
      </c>
      <c r="E120" s="32"/>
      <c r="F120" s="32"/>
      <c r="G120" s="32"/>
      <c r="H120" s="32"/>
      <c r="I120" s="32"/>
      <c r="J120" s="32"/>
      <c r="K120" s="135">
        <f t="shared" si="8"/>
        <v>11384</v>
      </c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1:17" ht="14.25" customHeight="1">
      <c r="A121" s="21"/>
      <c r="B121" s="21" t="s">
        <v>326</v>
      </c>
      <c r="C121" s="89">
        <v>7633</v>
      </c>
      <c r="D121" s="32">
        <v>4624</v>
      </c>
      <c r="E121" s="32"/>
      <c r="F121" s="32"/>
      <c r="G121" s="32"/>
      <c r="H121" s="32"/>
      <c r="I121" s="32"/>
      <c r="J121" s="32"/>
      <c r="K121" s="135">
        <f t="shared" si="8"/>
        <v>12257</v>
      </c>
      <c r="L121" s="66"/>
      <c r="M121" s="66"/>
      <c r="N121" s="66"/>
      <c r="O121" s="66"/>
      <c r="P121" s="66"/>
      <c r="Q121" s="66"/>
    </row>
    <row r="122" spans="1:17" ht="14.25" customHeight="1">
      <c r="A122" s="21"/>
      <c r="B122" s="21" t="s">
        <v>327</v>
      </c>
      <c r="C122" s="89">
        <v>4119</v>
      </c>
      <c r="D122" s="32">
        <v>2920</v>
      </c>
      <c r="E122" s="32"/>
      <c r="F122" s="32"/>
      <c r="G122" s="32"/>
      <c r="H122" s="32"/>
      <c r="I122" s="32"/>
      <c r="J122" s="32"/>
      <c r="K122" s="135">
        <f t="shared" si="8"/>
        <v>7039</v>
      </c>
      <c r="L122" s="66"/>
      <c r="M122" s="66"/>
      <c r="N122" s="66"/>
      <c r="O122" s="66"/>
      <c r="P122" s="66"/>
      <c r="Q122" s="66"/>
    </row>
    <row r="123" spans="1:17" ht="14.25" customHeight="1">
      <c r="A123" s="21"/>
      <c r="B123" s="21" t="s">
        <v>340</v>
      </c>
      <c r="C123" s="89">
        <v>5469</v>
      </c>
      <c r="D123" s="32">
        <v>2187</v>
      </c>
      <c r="E123" s="32"/>
      <c r="F123" s="32"/>
      <c r="G123" s="32"/>
      <c r="H123" s="32"/>
      <c r="I123" s="32"/>
      <c r="J123" s="32"/>
      <c r="K123" s="135">
        <f t="shared" si="8"/>
        <v>7656</v>
      </c>
      <c r="L123" s="66"/>
      <c r="M123" s="66"/>
      <c r="N123" s="66"/>
      <c r="O123" s="66"/>
      <c r="P123" s="66"/>
      <c r="Q123" s="66"/>
    </row>
    <row r="124" spans="1:17" ht="14.25" customHeight="1">
      <c r="A124" s="21"/>
      <c r="B124" s="21" t="s">
        <v>341</v>
      </c>
      <c r="C124" s="89">
        <v>12704</v>
      </c>
      <c r="D124" s="32">
        <v>14794</v>
      </c>
      <c r="E124" s="32"/>
      <c r="F124" s="32"/>
      <c r="G124" s="32"/>
      <c r="H124" s="32"/>
      <c r="I124" s="32"/>
      <c r="J124" s="32"/>
      <c r="K124" s="135">
        <f t="shared" si="8"/>
        <v>27498</v>
      </c>
      <c r="L124" s="66"/>
      <c r="M124" s="66"/>
      <c r="N124" s="66"/>
      <c r="O124" s="66"/>
      <c r="P124" s="66"/>
      <c r="Q124" s="66"/>
    </row>
    <row r="125" spans="1:25" ht="14.25" customHeight="1">
      <c r="A125" s="21"/>
      <c r="B125" s="21" t="s">
        <v>328</v>
      </c>
      <c r="C125" s="89">
        <v>5256</v>
      </c>
      <c r="D125" s="32">
        <v>5870</v>
      </c>
      <c r="E125" s="32"/>
      <c r="F125" s="32"/>
      <c r="G125" s="32"/>
      <c r="H125" s="32"/>
      <c r="I125" s="32"/>
      <c r="J125" s="32"/>
      <c r="K125" s="135">
        <f t="shared" si="8"/>
        <v>11126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1:25" ht="14.25" customHeight="1">
      <c r="A126" s="21"/>
      <c r="B126" s="21" t="s">
        <v>329</v>
      </c>
      <c r="C126" s="89">
        <v>5595</v>
      </c>
      <c r="D126" s="32">
        <v>2124</v>
      </c>
      <c r="E126" s="32"/>
      <c r="F126" s="32"/>
      <c r="G126" s="32"/>
      <c r="H126" s="32"/>
      <c r="I126" s="32"/>
      <c r="J126" s="32"/>
      <c r="K126" s="135">
        <f t="shared" si="8"/>
        <v>7719</v>
      </c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1:17" ht="14.25" customHeight="1">
      <c r="A127" s="21"/>
      <c r="B127" s="21" t="s">
        <v>330</v>
      </c>
      <c r="C127" s="89">
        <v>6253</v>
      </c>
      <c r="D127" s="32">
        <v>6567</v>
      </c>
      <c r="E127" s="32"/>
      <c r="F127" s="32"/>
      <c r="G127" s="32"/>
      <c r="H127" s="32"/>
      <c r="I127" s="32"/>
      <c r="J127" s="32"/>
      <c r="K127" s="135">
        <f t="shared" si="8"/>
        <v>12820</v>
      </c>
      <c r="L127" s="66"/>
      <c r="M127" s="66"/>
      <c r="N127" s="66"/>
      <c r="O127" s="66"/>
      <c r="P127" s="66"/>
      <c r="Q127" s="66"/>
    </row>
    <row r="128" spans="1:17" ht="14.25" customHeight="1">
      <c r="A128" s="21"/>
      <c r="B128" s="21" t="s">
        <v>369</v>
      </c>
      <c r="C128" s="89">
        <v>30642</v>
      </c>
      <c r="D128" s="32">
        <v>18639</v>
      </c>
      <c r="E128" s="32"/>
      <c r="F128" s="32"/>
      <c r="G128" s="32">
        <v>15077</v>
      </c>
      <c r="H128" s="32"/>
      <c r="I128" s="32"/>
      <c r="J128" s="32"/>
      <c r="K128" s="135">
        <f t="shared" si="8"/>
        <v>64358</v>
      </c>
      <c r="L128" s="66"/>
      <c r="M128" s="66"/>
      <c r="N128" s="66"/>
      <c r="O128" s="66"/>
      <c r="P128" s="66"/>
      <c r="Q128" s="66"/>
    </row>
    <row r="129" spans="1:17" ht="14.25" customHeight="1">
      <c r="A129" s="21"/>
      <c r="B129" s="21" t="s">
        <v>332</v>
      </c>
      <c r="C129" s="89">
        <v>5211</v>
      </c>
      <c r="D129" s="32">
        <v>2760</v>
      </c>
      <c r="E129" s="32"/>
      <c r="F129" s="32"/>
      <c r="G129" s="32"/>
      <c r="H129" s="32"/>
      <c r="I129" s="32"/>
      <c r="J129" s="32"/>
      <c r="K129" s="135">
        <f t="shared" si="8"/>
        <v>7971</v>
      </c>
      <c r="L129" s="66"/>
      <c r="M129" s="66"/>
      <c r="N129" s="66"/>
      <c r="O129" s="66"/>
      <c r="P129" s="66"/>
      <c r="Q129" s="66"/>
    </row>
    <row r="130" spans="1:17" ht="14.25" customHeight="1">
      <c r="A130" s="21"/>
      <c r="B130" s="21" t="s">
        <v>370</v>
      </c>
      <c r="C130" s="89"/>
      <c r="D130" s="32">
        <v>6590</v>
      </c>
      <c r="E130" s="32"/>
      <c r="F130" s="32"/>
      <c r="G130" s="32"/>
      <c r="H130" s="32"/>
      <c r="I130" s="32"/>
      <c r="J130" s="32"/>
      <c r="K130" s="135">
        <f t="shared" si="8"/>
        <v>6590</v>
      </c>
      <c r="L130" s="66"/>
      <c r="M130" s="66"/>
      <c r="N130" s="66"/>
      <c r="O130" s="66"/>
      <c r="P130" s="66"/>
      <c r="Q130" s="66"/>
    </row>
    <row r="131" spans="1:17" ht="14.25" customHeight="1">
      <c r="A131" s="21"/>
      <c r="B131" s="21" t="s">
        <v>371</v>
      </c>
      <c r="C131" s="89">
        <v>135065</v>
      </c>
      <c r="D131" s="32">
        <v>64021</v>
      </c>
      <c r="E131" s="32"/>
      <c r="F131" s="32"/>
      <c r="G131" s="32">
        <v>2880</v>
      </c>
      <c r="H131" s="32"/>
      <c r="I131" s="32"/>
      <c r="J131" s="32"/>
      <c r="K131" s="135">
        <f t="shared" si="8"/>
        <v>201966</v>
      </c>
      <c r="L131" s="66"/>
      <c r="M131" s="66"/>
      <c r="N131" s="66"/>
      <c r="O131" s="66"/>
      <c r="P131" s="66"/>
      <c r="Q131" s="66"/>
    </row>
    <row r="132" spans="1:17" ht="14.25" customHeight="1">
      <c r="A132" s="21" t="s">
        <v>372</v>
      </c>
      <c r="B132" s="115" t="s">
        <v>373</v>
      </c>
      <c r="C132" s="116">
        <f>SUM(C133:C154)</f>
        <v>536849</v>
      </c>
      <c r="D132" s="116">
        <f aca="true" t="shared" si="15" ref="D132:J132">SUM(D133:D154)</f>
        <v>154660</v>
      </c>
      <c r="E132" s="116">
        <f t="shared" si="15"/>
        <v>0</v>
      </c>
      <c r="F132" s="116">
        <f t="shared" si="15"/>
        <v>0</v>
      </c>
      <c r="G132" s="116">
        <f t="shared" si="15"/>
        <v>47709</v>
      </c>
      <c r="H132" s="116">
        <f t="shared" si="15"/>
        <v>0</v>
      </c>
      <c r="I132" s="116">
        <f t="shared" si="15"/>
        <v>0</v>
      </c>
      <c r="J132" s="116">
        <f t="shared" si="15"/>
        <v>0</v>
      </c>
      <c r="K132" s="135">
        <f t="shared" si="8"/>
        <v>739218</v>
      </c>
      <c r="L132" s="66"/>
      <c r="M132" s="66"/>
      <c r="N132" s="66"/>
      <c r="O132" s="66"/>
      <c r="P132" s="66"/>
      <c r="Q132" s="66"/>
    </row>
    <row r="133" spans="1:25" ht="14.25" customHeight="1">
      <c r="A133" s="14"/>
      <c r="B133" s="21" t="s">
        <v>374</v>
      </c>
      <c r="C133" s="21"/>
      <c r="D133" s="32">
        <v>2771</v>
      </c>
      <c r="E133" s="32"/>
      <c r="F133" s="32"/>
      <c r="G133" s="32">
        <v>1500</v>
      </c>
      <c r="H133" s="32"/>
      <c r="I133" s="32"/>
      <c r="J133" s="32"/>
      <c r="K133" s="135">
        <f aca="true" t="shared" si="16" ref="K133:K198">SUM(C133,D133,E133,F133,G133,H133,I133,J133)</f>
        <v>4271</v>
      </c>
      <c r="L133" s="70"/>
      <c r="M133" s="70"/>
      <c r="N133" s="70"/>
      <c r="O133" s="70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 spans="1:25" ht="14.25" customHeight="1">
      <c r="A134" s="14"/>
      <c r="B134" s="21" t="s">
        <v>375</v>
      </c>
      <c r="C134" s="93">
        <v>737</v>
      </c>
      <c r="D134" s="32">
        <v>4408</v>
      </c>
      <c r="E134" s="32"/>
      <c r="F134" s="32"/>
      <c r="G134" s="32">
        <v>2000</v>
      </c>
      <c r="H134" s="32"/>
      <c r="I134" s="32"/>
      <c r="J134" s="32"/>
      <c r="K134" s="135">
        <f t="shared" si="16"/>
        <v>7145</v>
      </c>
      <c r="L134" s="70"/>
      <c r="M134" s="70"/>
      <c r="N134" s="70"/>
      <c r="O134" s="70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1:25" ht="14.25" customHeight="1">
      <c r="A135" s="14"/>
      <c r="B135" s="21" t="s">
        <v>376</v>
      </c>
      <c r="C135" s="93">
        <v>2431</v>
      </c>
      <c r="D135" s="32">
        <v>2999</v>
      </c>
      <c r="E135" s="32"/>
      <c r="F135" s="32"/>
      <c r="G135" s="32">
        <v>1500</v>
      </c>
      <c r="H135" s="32"/>
      <c r="I135" s="32"/>
      <c r="J135" s="32"/>
      <c r="K135" s="135">
        <f t="shared" si="16"/>
        <v>6930</v>
      </c>
      <c r="L135" s="68"/>
      <c r="M135" s="68"/>
      <c r="N135" s="68"/>
      <c r="O135" s="68"/>
      <c r="P135" s="69"/>
      <c r="Q135" s="66"/>
      <c r="R135" s="66"/>
      <c r="S135" s="66"/>
      <c r="T135" s="66"/>
      <c r="U135" s="66"/>
      <c r="V135" s="66"/>
      <c r="W135" s="66"/>
      <c r="X135" s="66"/>
      <c r="Y135" s="66"/>
    </row>
    <row r="136" spans="1:25" ht="14.25" customHeight="1">
      <c r="A136" s="14"/>
      <c r="B136" s="21" t="s">
        <v>377</v>
      </c>
      <c r="C136" s="21"/>
      <c r="D136" s="32">
        <v>3731</v>
      </c>
      <c r="E136" s="32"/>
      <c r="F136" s="32"/>
      <c r="G136" s="32">
        <v>1700</v>
      </c>
      <c r="H136" s="32"/>
      <c r="I136" s="32"/>
      <c r="J136" s="32"/>
      <c r="K136" s="135">
        <f t="shared" si="16"/>
        <v>5431</v>
      </c>
      <c r="L136" s="70"/>
      <c r="M136" s="70"/>
      <c r="N136" s="70"/>
      <c r="O136" s="70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 spans="1:25" ht="14.25" customHeight="1">
      <c r="A137" s="14"/>
      <c r="B137" s="21" t="s">
        <v>378</v>
      </c>
      <c r="C137" s="21"/>
      <c r="D137" s="32">
        <v>3614</v>
      </c>
      <c r="E137" s="32"/>
      <c r="F137" s="32"/>
      <c r="G137" s="32">
        <v>1500</v>
      </c>
      <c r="H137" s="32"/>
      <c r="I137" s="32"/>
      <c r="J137" s="32"/>
      <c r="K137" s="135">
        <f t="shared" si="16"/>
        <v>5114</v>
      </c>
      <c r="L137" s="70"/>
      <c r="M137" s="70"/>
      <c r="N137" s="70"/>
      <c r="O137" s="70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 spans="1:25" ht="14.25" customHeight="1">
      <c r="A138" s="14"/>
      <c r="B138" s="21" t="s">
        <v>379</v>
      </c>
      <c r="C138" s="21"/>
      <c r="D138" s="32">
        <v>9063</v>
      </c>
      <c r="E138" s="32"/>
      <c r="F138" s="32"/>
      <c r="G138" s="32">
        <v>2200</v>
      </c>
      <c r="H138" s="32"/>
      <c r="I138" s="32"/>
      <c r="J138" s="32"/>
      <c r="K138" s="135">
        <f t="shared" si="16"/>
        <v>11263</v>
      </c>
      <c r="L138" s="70"/>
      <c r="M138" s="70"/>
      <c r="N138" s="70"/>
      <c r="O138" s="70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 spans="1:25" ht="14.25" customHeight="1">
      <c r="A139" s="14"/>
      <c r="B139" s="21" t="s">
        <v>380</v>
      </c>
      <c r="C139" s="21"/>
      <c r="D139" s="32">
        <v>4798</v>
      </c>
      <c r="E139" s="32"/>
      <c r="F139" s="32"/>
      <c r="G139" s="32">
        <v>2000</v>
      </c>
      <c r="H139" s="32"/>
      <c r="I139" s="32"/>
      <c r="J139" s="32"/>
      <c r="K139" s="135">
        <f t="shared" si="16"/>
        <v>6798</v>
      </c>
      <c r="L139" s="70"/>
      <c r="M139" s="70"/>
      <c r="N139" s="70"/>
      <c r="O139" s="70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25" ht="14.25" customHeight="1">
      <c r="A140" s="14"/>
      <c r="B140" s="21" t="s">
        <v>381</v>
      </c>
      <c r="C140" s="21"/>
      <c r="D140" s="32">
        <v>3239</v>
      </c>
      <c r="E140" s="32"/>
      <c r="F140" s="32"/>
      <c r="G140" s="32">
        <v>800</v>
      </c>
      <c r="H140" s="32"/>
      <c r="I140" s="32"/>
      <c r="J140" s="32"/>
      <c r="K140" s="135">
        <f t="shared" si="16"/>
        <v>4039</v>
      </c>
      <c r="L140" s="68"/>
      <c r="M140" s="68"/>
      <c r="N140" s="68"/>
      <c r="O140" s="68"/>
      <c r="P140" s="69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ht="26.25" customHeight="1">
      <c r="A141" s="14"/>
      <c r="B141" s="21" t="s">
        <v>382</v>
      </c>
      <c r="C141" s="21"/>
      <c r="D141" s="32">
        <v>3130</v>
      </c>
      <c r="E141" s="32"/>
      <c r="F141" s="32"/>
      <c r="G141" s="32">
        <v>300</v>
      </c>
      <c r="H141" s="32"/>
      <c r="I141" s="32"/>
      <c r="J141" s="32"/>
      <c r="K141" s="135">
        <f t="shared" si="16"/>
        <v>3430</v>
      </c>
      <c r="L141" s="68"/>
      <c r="M141" s="68"/>
      <c r="N141" s="68"/>
      <c r="O141" s="68"/>
      <c r="P141" s="69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15">
      <c r="A142" s="14"/>
      <c r="B142" s="21" t="s">
        <v>383</v>
      </c>
      <c r="C142" s="21"/>
      <c r="D142" s="32">
        <v>4465</v>
      </c>
      <c r="E142" s="32"/>
      <c r="F142" s="32"/>
      <c r="G142" s="32">
        <v>2429</v>
      </c>
      <c r="H142" s="32"/>
      <c r="I142" s="32"/>
      <c r="J142" s="32"/>
      <c r="K142" s="135">
        <f t="shared" si="16"/>
        <v>6894</v>
      </c>
      <c r="L142" s="68"/>
      <c r="M142" s="68"/>
      <c r="N142" s="68"/>
      <c r="O142" s="68"/>
      <c r="P142" s="69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25" ht="15">
      <c r="A143" s="14"/>
      <c r="B143" s="21" t="s">
        <v>384</v>
      </c>
      <c r="C143" s="21"/>
      <c r="D143" s="32">
        <v>4661</v>
      </c>
      <c r="E143" s="32"/>
      <c r="F143" s="32"/>
      <c r="G143" s="32">
        <v>3400</v>
      </c>
      <c r="H143" s="32"/>
      <c r="I143" s="32"/>
      <c r="J143" s="32"/>
      <c r="K143" s="135">
        <f t="shared" si="16"/>
        <v>8061</v>
      </c>
      <c r="L143" s="68"/>
      <c r="M143" s="68"/>
      <c r="N143" s="68"/>
      <c r="O143" s="68"/>
      <c r="P143" s="69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1:25" ht="14.25" customHeight="1">
      <c r="A144" s="14"/>
      <c r="B144" s="21" t="s">
        <v>328</v>
      </c>
      <c r="C144" s="21"/>
      <c r="D144" s="32">
        <v>4898</v>
      </c>
      <c r="E144" s="32"/>
      <c r="F144" s="32"/>
      <c r="G144" s="32">
        <v>1000</v>
      </c>
      <c r="H144" s="32"/>
      <c r="I144" s="32"/>
      <c r="J144" s="32"/>
      <c r="K144" s="135">
        <f t="shared" si="16"/>
        <v>5898</v>
      </c>
      <c r="L144" s="70"/>
      <c r="M144" s="70"/>
      <c r="N144" s="70"/>
      <c r="O144" s="70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ht="14.25" customHeight="1">
      <c r="A145" s="14"/>
      <c r="B145" s="21" t="s">
        <v>385</v>
      </c>
      <c r="C145" s="21"/>
      <c r="D145" s="32">
        <v>4001</v>
      </c>
      <c r="E145" s="32"/>
      <c r="F145" s="32"/>
      <c r="G145" s="32">
        <v>1400</v>
      </c>
      <c r="H145" s="32"/>
      <c r="I145" s="32"/>
      <c r="J145" s="32"/>
      <c r="K145" s="135">
        <f t="shared" si="16"/>
        <v>5401</v>
      </c>
      <c r="L145" s="70"/>
      <c r="M145" s="70"/>
      <c r="N145" s="70"/>
      <c r="O145" s="70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ht="14.25" customHeight="1">
      <c r="A146" s="14"/>
      <c r="B146" s="21" t="s">
        <v>386</v>
      </c>
      <c r="C146" s="21"/>
      <c r="D146" s="32">
        <v>5738</v>
      </c>
      <c r="E146" s="32"/>
      <c r="F146" s="32"/>
      <c r="G146" s="32">
        <v>1100</v>
      </c>
      <c r="H146" s="32"/>
      <c r="I146" s="32"/>
      <c r="J146" s="32"/>
      <c r="K146" s="135">
        <f t="shared" si="16"/>
        <v>6838</v>
      </c>
      <c r="L146" s="68"/>
      <c r="M146" s="68"/>
      <c r="N146" s="68"/>
      <c r="O146" s="68"/>
      <c r="P146" s="69"/>
      <c r="Q146" s="66"/>
      <c r="R146" s="66"/>
      <c r="S146" s="66"/>
      <c r="T146" s="66"/>
      <c r="U146" s="66"/>
      <c r="V146" s="66"/>
      <c r="W146" s="66"/>
      <c r="X146" s="66"/>
      <c r="Y146" s="66"/>
    </row>
    <row r="147" spans="1:25" ht="14.25" customHeight="1">
      <c r="A147" s="14"/>
      <c r="B147" s="21" t="s">
        <v>387</v>
      </c>
      <c r="C147" s="21"/>
      <c r="D147" s="32">
        <v>3919</v>
      </c>
      <c r="E147" s="32"/>
      <c r="F147" s="32"/>
      <c r="G147" s="32">
        <v>1600</v>
      </c>
      <c r="H147" s="32"/>
      <c r="I147" s="32"/>
      <c r="J147" s="32"/>
      <c r="K147" s="135">
        <f t="shared" si="16"/>
        <v>5519</v>
      </c>
      <c r="L147" s="71"/>
      <c r="M147" s="71"/>
      <c r="N147" s="71"/>
      <c r="O147" s="71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ht="14.25" customHeight="1">
      <c r="A148" s="14"/>
      <c r="B148" s="21" t="s">
        <v>388</v>
      </c>
      <c r="C148" s="21"/>
      <c r="D148" s="32">
        <v>4532</v>
      </c>
      <c r="E148" s="32"/>
      <c r="F148" s="32"/>
      <c r="G148" s="32">
        <v>1660</v>
      </c>
      <c r="H148" s="32"/>
      <c r="I148" s="32"/>
      <c r="J148" s="32"/>
      <c r="K148" s="135">
        <f t="shared" si="16"/>
        <v>6192</v>
      </c>
      <c r="L148" s="68"/>
      <c r="M148" s="68"/>
      <c r="N148" s="68"/>
      <c r="O148" s="68"/>
      <c r="P148" s="69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ht="14.25" customHeight="1">
      <c r="A149" s="14"/>
      <c r="B149" s="21" t="s">
        <v>389</v>
      </c>
      <c r="C149" s="21"/>
      <c r="D149" s="32">
        <v>10099</v>
      </c>
      <c r="E149" s="32"/>
      <c r="F149" s="32"/>
      <c r="G149" s="32">
        <v>3551</v>
      </c>
      <c r="H149" s="32"/>
      <c r="I149" s="32"/>
      <c r="J149" s="32"/>
      <c r="K149" s="135">
        <f t="shared" si="16"/>
        <v>13650</v>
      </c>
      <c r="L149" s="70"/>
      <c r="M149" s="70"/>
      <c r="N149" s="70"/>
      <c r="O149" s="70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ht="14.25" customHeight="1">
      <c r="A150" s="14"/>
      <c r="B150" s="21" t="s">
        <v>390</v>
      </c>
      <c r="C150" s="21"/>
      <c r="D150" s="32">
        <v>4544</v>
      </c>
      <c r="E150" s="32"/>
      <c r="F150" s="32"/>
      <c r="G150" s="32">
        <v>2979</v>
      </c>
      <c r="H150" s="32"/>
      <c r="I150" s="32"/>
      <c r="J150" s="32"/>
      <c r="K150" s="135">
        <f t="shared" si="16"/>
        <v>7523</v>
      </c>
      <c r="L150" s="68"/>
      <c r="M150" s="68"/>
      <c r="N150" s="68"/>
      <c r="O150" s="68"/>
      <c r="P150" s="69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ht="14.25" customHeight="1">
      <c r="A151" s="14"/>
      <c r="B151" s="21" t="s">
        <v>332</v>
      </c>
      <c r="C151" s="21"/>
      <c r="D151" s="32">
        <v>4386</v>
      </c>
      <c r="E151" s="32"/>
      <c r="F151" s="32"/>
      <c r="G151" s="32">
        <v>1900</v>
      </c>
      <c r="H151" s="32"/>
      <c r="I151" s="32"/>
      <c r="J151" s="32"/>
      <c r="K151" s="135">
        <f t="shared" si="16"/>
        <v>6286</v>
      </c>
      <c r="L151" s="70"/>
      <c r="M151" s="70"/>
      <c r="N151" s="70"/>
      <c r="O151" s="70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17" ht="14.25" customHeight="1">
      <c r="A152" s="21"/>
      <c r="B152" s="21" t="s">
        <v>391</v>
      </c>
      <c r="C152" s="32">
        <v>502373</v>
      </c>
      <c r="D152" s="32">
        <v>60819</v>
      </c>
      <c r="E152" s="32"/>
      <c r="F152" s="32"/>
      <c r="G152" s="32">
        <v>13190</v>
      </c>
      <c r="H152" s="32"/>
      <c r="I152" s="32"/>
      <c r="J152" s="32"/>
      <c r="K152" s="135">
        <f t="shared" si="16"/>
        <v>576382</v>
      </c>
      <c r="L152" s="66"/>
      <c r="M152" s="66"/>
      <c r="N152" s="66"/>
      <c r="O152" s="66"/>
      <c r="P152" s="66"/>
      <c r="Q152" s="66"/>
    </row>
    <row r="153" spans="1:25" ht="14.25" customHeight="1">
      <c r="A153" s="21"/>
      <c r="B153" s="21" t="s">
        <v>392</v>
      </c>
      <c r="C153" s="117">
        <v>1430</v>
      </c>
      <c r="D153" s="32">
        <v>845</v>
      </c>
      <c r="E153" s="32"/>
      <c r="F153" s="32"/>
      <c r="G153" s="32"/>
      <c r="H153" s="32"/>
      <c r="I153" s="32"/>
      <c r="J153" s="32"/>
      <c r="K153" s="135">
        <f t="shared" si="16"/>
        <v>2275</v>
      </c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17" ht="14.25" customHeight="1">
      <c r="A154" s="21"/>
      <c r="B154" s="21" t="s">
        <v>393</v>
      </c>
      <c r="C154" s="109">
        <v>29878</v>
      </c>
      <c r="D154" s="32">
        <v>4000</v>
      </c>
      <c r="E154" s="32"/>
      <c r="F154" s="32"/>
      <c r="G154" s="32"/>
      <c r="H154" s="32"/>
      <c r="I154" s="32"/>
      <c r="J154" s="32"/>
      <c r="K154" s="135">
        <f t="shared" si="16"/>
        <v>33878</v>
      </c>
      <c r="L154" s="66"/>
      <c r="M154" s="66"/>
      <c r="N154" s="66"/>
      <c r="O154" s="66"/>
      <c r="P154" s="66"/>
      <c r="Q154" s="66"/>
    </row>
    <row r="155" spans="1:25" ht="14.25" customHeight="1">
      <c r="A155" s="118" t="s">
        <v>394</v>
      </c>
      <c r="B155" s="115" t="s">
        <v>395</v>
      </c>
      <c r="C155" s="116">
        <f>SUM(C156:C163)</f>
        <v>236467</v>
      </c>
      <c r="D155" s="116">
        <f aca="true" t="shared" si="17" ref="D155:J155">SUM(D156:D163)</f>
        <v>56524</v>
      </c>
      <c r="E155" s="116">
        <f t="shared" si="17"/>
        <v>0</v>
      </c>
      <c r="F155" s="116">
        <f t="shared" si="17"/>
        <v>0</v>
      </c>
      <c r="G155" s="116">
        <f>SUM(G156:G163)</f>
        <v>28464</v>
      </c>
      <c r="H155" s="116">
        <f t="shared" si="17"/>
        <v>0</v>
      </c>
      <c r="I155" s="116">
        <f t="shared" si="17"/>
        <v>0</v>
      </c>
      <c r="J155" s="116">
        <f t="shared" si="17"/>
        <v>0</v>
      </c>
      <c r="K155" s="135">
        <f t="shared" si="16"/>
        <v>321455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17" ht="14.25" customHeight="1">
      <c r="A156" s="21"/>
      <c r="B156" s="21" t="s">
        <v>166</v>
      </c>
      <c r="C156" s="89">
        <v>175772</v>
      </c>
      <c r="D156" s="32">
        <v>35431</v>
      </c>
      <c r="E156" s="32"/>
      <c r="F156" s="32"/>
      <c r="G156" s="32">
        <v>3000</v>
      </c>
      <c r="H156" s="32"/>
      <c r="I156" s="32"/>
      <c r="J156" s="32"/>
      <c r="K156" s="135">
        <f t="shared" si="16"/>
        <v>214203</v>
      </c>
      <c r="L156" s="66"/>
      <c r="M156" s="66"/>
      <c r="N156" s="66"/>
      <c r="O156" s="66"/>
      <c r="P156" s="66"/>
      <c r="Q156" s="66"/>
    </row>
    <row r="157" spans="1:17" ht="14.25" customHeight="1">
      <c r="A157" s="21"/>
      <c r="B157" s="21" t="s">
        <v>594</v>
      </c>
      <c r="C157" s="89"/>
      <c r="D157" s="32"/>
      <c r="E157" s="32"/>
      <c r="F157" s="32"/>
      <c r="G157" s="32">
        <v>23000</v>
      </c>
      <c r="H157" s="32"/>
      <c r="I157" s="32"/>
      <c r="J157" s="32"/>
      <c r="K157" s="135">
        <f t="shared" si="16"/>
        <v>23000</v>
      </c>
      <c r="L157" s="66"/>
      <c r="M157" s="66"/>
      <c r="N157" s="66"/>
      <c r="O157" s="66"/>
      <c r="P157" s="66"/>
      <c r="Q157" s="66"/>
    </row>
    <row r="158" spans="1:25" ht="14.25" customHeight="1">
      <c r="A158" s="21"/>
      <c r="B158" s="21" t="s">
        <v>396</v>
      </c>
      <c r="C158" s="89">
        <v>14267</v>
      </c>
      <c r="D158" s="32">
        <v>1762</v>
      </c>
      <c r="E158" s="32"/>
      <c r="F158" s="32"/>
      <c r="G158" s="32"/>
      <c r="H158" s="32"/>
      <c r="I158" s="32"/>
      <c r="J158" s="32"/>
      <c r="K158" s="135">
        <f t="shared" si="16"/>
        <v>16029</v>
      </c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17" ht="14.25" customHeight="1">
      <c r="A159" s="21"/>
      <c r="B159" s="21" t="s">
        <v>397</v>
      </c>
      <c r="C159" s="89"/>
      <c r="D159" s="32">
        <v>1281</v>
      </c>
      <c r="E159" s="32"/>
      <c r="F159" s="32"/>
      <c r="G159" s="32"/>
      <c r="H159" s="32"/>
      <c r="I159" s="32"/>
      <c r="J159" s="32"/>
      <c r="K159" s="135">
        <f t="shared" si="16"/>
        <v>1281</v>
      </c>
      <c r="L159" s="66"/>
      <c r="M159" s="66"/>
      <c r="N159" s="66"/>
      <c r="O159" s="66"/>
      <c r="P159" s="66"/>
      <c r="Q159" s="66"/>
    </row>
    <row r="160" spans="1:25" ht="14.25" customHeight="1">
      <c r="A160" s="21"/>
      <c r="B160" s="21" t="s">
        <v>398</v>
      </c>
      <c r="C160" s="89">
        <v>15734</v>
      </c>
      <c r="D160" s="32">
        <v>7672</v>
      </c>
      <c r="E160" s="32"/>
      <c r="F160" s="32"/>
      <c r="G160" s="32">
        <v>1834</v>
      </c>
      <c r="H160" s="32"/>
      <c r="I160" s="32"/>
      <c r="J160" s="32"/>
      <c r="K160" s="135">
        <f t="shared" si="16"/>
        <v>25240</v>
      </c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ht="14.25" customHeight="1">
      <c r="A161" s="21"/>
      <c r="B161" s="21" t="s">
        <v>399</v>
      </c>
      <c r="C161" s="89">
        <v>5107</v>
      </c>
      <c r="D161" s="32">
        <v>1184</v>
      </c>
      <c r="E161" s="32"/>
      <c r="F161" s="32"/>
      <c r="G161" s="32"/>
      <c r="H161" s="32"/>
      <c r="I161" s="32"/>
      <c r="J161" s="32"/>
      <c r="K161" s="135">
        <f t="shared" si="16"/>
        <v>6291</v>
      </c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ht="14.25" customHeight="1">
      <c r="A162" s="21"/>
      <c r="B162" s="105" t="s">
        <v>400</v>
      </c>
      <c r="C162" s="119">
        <v>19307</v>
      </c>
      <c r="D162" s="32">
        <v>7829</v>
      </c>
      <c r="E162" s="32"/>
      <c r="F162" s="32"/>
      <c r="G162" s="32">
        <v>630</v>
      </c>
      <c r="H162" s="32"/>
      <c r="I162" s="32"/>
      <c r="J162" s="32"/>
      <c r="K162" s="135">
        <f t="shared" si="16"/>
        <v>27766</v>
      </c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ht="14.25" customHeight="1">
      <c r="A163" s="21"/>
      <c r="B163" s="21" t="s">
        <v>401</v>
      </c>
      <c r="C163" s="89">
        <v>6280</v>
      </c>
      <c r="D163" s="32">
        <v>1365</v>
      </c>
      <c r="E163" s="32"/>
      <c r="F163" s="32"/>
      <c r="G163" s="32"/>
      <c r="H163" s="32"/>
      <c r="I163" s="32"/>
      <c r="J163" s="32"/>
      <c r="K163" s="135">
        <f t="shared" si="16"/>
        <v>7645</v>
      </c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17" ht="14.25" customHeight="1">
      <c r="A164" s="21" t="s">
        <v>402</v>
      </c>
      <c r="B164" s="115" t="s">
        <v>403</v>
      </c>
      <c r="C164" s="116">
        <f>SUM(C165:C180)</f>
        <v>667143</v>
      </c>
      <c r="D164" s="116">
        <f aca="true" t="shared" si="18" ref="D164:J164">SUM(D165:D180)</f>
        <v>326524</v>
      </c>
      <c r="E164" s="116">
        <f t="shared" si="18"/>
        <v>0</v>
      </c>
      <c r="F164" s="116">
        <f t="shared" si="18"/>
        <v>0</v>
      </c>
      <c r="G164" s="116">
        <f t="shared" si="18"/>
        <v>14483</v>
      </c>
      <c r="H164" s="116">
        <f t="shared" si="18"/>
        <v>0</v>
      </c>
      <c r="I164" s="116">
        <f t="shared" si="18"/>
        <v>0</v>
      </c>
      <c r="J164" s="116">
        <f t="shared" si="18"/>
        <v>0</v>
      </c>
      <c r="K164" s="135">
        <f t="shared" si="16"/>
        <v>1008150</v>
      </c>
      <c r="L164" s="66"/>
      <c r="M164" s="66"/>
      <c r="N164" s="66"/>
      <c r="O164" s="66"/>
      <c r="P164" s="66"/>
      <c r="Q164" s="66"/>
    </row>
    <row r="165" spans="1:17" ht="14.25" customHeight="1">
      <c r="A165" s="20"/>
      <c r="B165" s="21" t="s">
        <v>130</v>
      </c>
      <c r="C165" s="89">
        <v>27908</v>
      </c>
      <c r="D165" s="32">
        <v>13930</v>
      </c>
      <c r="E165" s="32"/>
      <c r="F165" s="32"/>
      <c r="G165" s="32">
        <v>600</v>
      </c>
      <c r="H165" s="32"/>
      <c r="I165" s="32"/>
      <c r="J165" s="32"/>
      <c r="K165" s="135">
        <f t="shared" si="16"/>
        <v>42438</v>
      </c>
      <c r="L165" s="66"/>
      <c r="M165" s="66"/>
      <c r="N165" s="66"/>
      <c r="O165" s="66"/>
      <c r="P165" s="66"/>
      <c r="Q165" s="66"/>
    </row>
    <row r="166" spans="1:25" ht="14.25" customHeight="1">
      <c r="A166" s="20"/>
      <c r="B166" s="21" t="s">
        <v>131</v>
      </c>
      <c r="C166" s="89">
        <v>27826</v>
      </c>
      <c r="D166" s="32">
        <v>11247</v>
      </c>
      <c r="E166" s="32"/>
      <c r="F166" s="32"/>
      <c r="G166" s="32"/>
      <c r="H166" s="32"/>
      <c r="I166" s="32"/>
      <c r="J166" s="32"/>
      <c r="K166" s="135">
        <f t="shared" si="16"/>
        <v>39073</v>
      </c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17" ht="14.25" customHeight="1">
      <c r="A167" s="20"/>
      <c r="B167" s="21" t="s">
        <v>132</v>
      </c>
      <c r="C167" s="89">
        <v>28668</v>
      </c>
      <c r="D167" s="32">
        <v>17677</v>
      </c>
      <c r="E167" s="32"/>
      <c r="F167" s="32"/>
      <c r="G167" s="32">
        <v>500</v>
      </c>
      <c r="H167" s="32"/>
      <c r="I167" s="32"/>
      <c r="J167" s="32"/>
      <c r="K167" s="135">
        <f>SUM(C167,D167,E167,F167,G167,H167,I167,J167)</f>
        <v>46845</v>
      </c>
      <c r="L167" s="66"/>
      <c r="M167" s="66"/>
      <c r="N167" s="66"/>
      <c r="O167" s="66"/>
      <c r="P167" s="66"/>
      <c r="Q167" s="66"/>
    </row>
    <row r="168" spans="1:17" ht="14.25" customHeight="1">
      <c r="A168" s="20"/>
      <c r="B168" s="21" t="s">
        <v>167</v>
      </c>
      <c r="C168" s="89">
        <v>25809</v>
      </c>
      <c r="D168" s="32">
        <v>19762</v>
      </c>
      <c r="E168" s="32"/>
      <c r="F168" s="32"/>
      <c r="G168" s="32">
        <v>350</v>
      </c>
      <c r="H168" s="32"/>
      <c r="I168" s="32"/>
      <c r="J168" s="32"/>
      <c r="K168" s="135">
        <f t="shared" si="16"/>
        <v>45921</v>
      </c>
      <c r="L168" s="66"/>
      <c r="M168" s="66"/>
      <c r="N168" s="66"/>
      <c r="O168" s="66"/>
      <c r="P168" s="66"/>
      <c r="Q168" s="66"/>
    </row>
    <row r="169" spans="1:17" ht="14.25" customHeight="1">
      <c r="A169" s="20"/>
      <c r="B169" s="21" t="s">
        <v>158</v>
      </c>
      <c r="C169" s="89">
        <v>21879</v>
      </c>
      <c r="D169" s="32">
        <v>14847</v>
      </c>
      <c r="E169" s="32"/>
      <c r="F169" s="32"/>
      <c r="G169" s="32">
        <v>983</v>
      </c>
      <c r="H169" s="32"/>
      <c r="I169" s="32"/>
      <c r="J169" s="32"/>
      <c r="K169" s="135">
        <f t="shared" si="16"/>
        <v>37709</v>
      </c>
      <c r="L169" s="66"/>
      <c r="M169" s="66"/>
      <c r="N169" s="66"/>
      <c r="O169" s="66"/>
      <c r="P169" s="66"/>
      <c r="Q169" s="66"/>
    </row>
    <row r="170" spans="1:17" ht="14.25" customHeight="1">
      <c r="A170" s="20"/>
      <c r="B170" s="21" t="s">
        <v>163</v>
      </c>
      <c r="C170" s="89">
        <v>34953</v>
      </c>
      <c r="D170" s="32">
        <v>18499</v>
      </c>
      <c r="E170" s="32"/>
      <c r="F170" s="32"/>
      <c r="G170" s="32">
        <v>850</v>
      </c>
      <c r="H170" s="32"/>
      <c r="I170" s="32"/>
      <c r="J170" s="32"/>
      <c r="K170" s="135">
        <f t="shared" si="16"/>
        <v>54302</v>
      </c>
      <c r="L170" s="66"/>
      <c r="M170" s="66"/>
      <c r="N170" s="66"/>
      <c r="O170" s="66"/>
      <c r="P170" s="66"/>
      <c r="Q170" s="66"/>
    </row>
    <row r="171" spans="1:17" ht="14.25" customHeight="1">
      <c r="A171" s="20"/>
      <c r="B171" s="21" t="s">
        <v>159</v>
      </c>
      <c r="C171" s="89">
        <v>40352</v>
      </c>
      <c r="D171" s="32">
        <v>24820</v>
      </c>
      <c r="E171" s="32"/>
      <c r="F171" s="32"/>
      <c r="G171" s="32">
        <v>1000</v>
      </c>
      <c r="H171" s="32"/>
      <c r="I171" s="32"/>
      <c r="J171" s="32"/>
      <c r="K171" s="135">
        <f t="shared" si="16"/>
        <v>66172</v>
      </c>
      <c r="L171" s="66"/>
      <c r="M171" s="66"/>
      <c r="N171" s="66"/>
      <c r="O171" s="66"/>
      <c r="P171" s="66"/>
      <c r="Q171" s="66"/>
    </row>
    <row r="172" spans="1:17" ht="14.25" customHeight="1">
      <c r="A172" s="20"/>
      <c r="B172" s="21" t="s">
        <v>160</v>
      </c>
      <c r="C172" s="89">
        <v>30573</v>
      </c>
      <c r="D172" s="32">
        <v>16349</v>
      </c>
      <c r="E172" s="32"/>
      <c r="F172" s="32"/>
      <c r="G172" s="32"/>
      <c r="H172" s="32"/>
      <c r="I172" s="32"/>
      <c r="J172" s="32"/>
      <c r="K172" s="135">
        <f t="shared" si="16"/>
        <v>46922</v>
      </c>
      <c r="L172" s="66"/>
      <c r="M172" s="66"/>
      <c r="N172" s="66"/>
      <c r="O172" s="66"/>
      <c r="P172" s="66"/>
      <c r="Q172" s="66"/>
    </row>
    <row r="173" spans="1:17" ht="14.25" customHeight="1">
      <c r="A173" s="20"/>
      <c r="B173" s="21" t="s">
        <v>161</v>
      </c>
      <c r="C173" s="89">
        <v>64481</v>
      </c>
      <c r="D173" s="32">
        <v>35236</v>
      </c>
      <c r="E173" s="32"/>
      <c r="F173" s="32"/>
      <c r="G173" s="32"/>
      <c r="H173" s="32"/>
      <c r="I173" s="32"/>
      <c r="J173" s="32"/>
      <c r="K173" s="135">
        <f t="shared" si="16"/>
        <v>99717</v>
      </c>
      <c r="L173" s="66"/>
      <c r="M173" s="66"/>
      <c r="N173" s="66"/>
      <c r="O173" s="66"/>
      <c r="P173" s="66"/>
      <c r="Q173" s="66"/>
    </row>
    <row r="174" spans="1:17" ht="14.25" customHeight="1">
      <c r="A174" s="20"/>
      <c r="B174" s="21" t="s">
        <v>162</v>
      </c>
      <c r="C174" s="89">
        <v>30882</v>
      </c>
      <c r="D174" s="32">
        <v>13970</v>
      </c>
      <c r="E174" s="32"/>
      <c r="F174" s="32"/>
      <c r="G174" s="32">
        <v>250</v>
      </c>
      <c r="H174" s="32"/>
      <c r="I174" s="32"/>
      <c r="J174" s="32"/>
      <c r="K174" s="135">
        <f t="shared" si="16"/>
        <v>45102</v>
      </c>
      <c r="L174" s="66"/>
      <c r="M174" s="66"/>
      <c r="N174" s="66"/>
      <c r="O174" s="66"/>
      <c r="P174" s="66"/>
      <c r="Q174" s="66"/>
    </row>
    <row r="175" spans="1:17" ht="14.25" customHeight="1">
      <c r="A175" s="20"/>
      <c r="B175" s="21" t="s">
        <v>155</v>
      </c>
      <c r="C175" s="89">
        <v>27296</v>
      </c>
      <c r="D175" s="32">
        <v>21008</v>
      </c>
      <c r="E175" s="32"/>
      <c r="F175" s="32"/>
      <c r="G175" s="32">
        <v>700</v>
      </c>
      <c r="H175" s="32"/>
      <c r="I175" s="32"/>
      <c r="J175" s="32"/>
      <c r="K175" s="135">
        <f t="shared" si="16"/>
        <v>49004</v>
      </c>
      <c r="L175" s="66"/>
      <c r="M175" s="66"/>
      <c r="N175" s="66"/>
      <c r="O175" s="66"/>
      <c r="P175" s="66"/>
      <c r="Q175" s="66"/>
    </row>
    <row r="176" spans="1:17" ht="14.25" customHeight="1">
      <c r="A176" s="20"/>
      <c r="B176" s="21" t="s">
        <v>156</v>
      </c>
      <c r="C176" s="89">
        <v>31541</v>
      </c>
      <c r="D176" s="32">
        <v>12100</v>
      </c>
      <c r="E176" s="32"/>
      <c r="F176" s="32"/>
      <c r="G176" s="32"/>
      <c r="H176" s="32"/>
      <c r="I176" s="32"/>
      <c r="J176" s="32"/>
      <c r="K176" s="135">
        <f t="shared" si="16"/>
        <v>43641</v>
      </c>
      <c r="L176" s="66"/>
      <c r="M176" s="66"/>
      <c r="N176" s="66"/>
      <c r="O176" s="66"/>
      <c r="P176" s="66"/>
      <c r="Q176" s="66"/>
    </row>
    <row r="177" spans="1:25" ht="14.25" customHeight="1">
      <c r="A177" s="20"/>
      <c r="B177" s="21" t="s">
        <v>404</v>
      </c>
      <c r="C177" s="89">
        <v>19163</v>
      </c>
      <c r="D177" s="32">
        <v>12054</v>
      </c>
      <c r="E177" s="32"/>
      <c r="F177" s="32"/>
      <c r="G177" s="32">
        <v>3000</v>
      </c>
      <c r="H177" s="32"/>
      <c r="I177" s="32"/>
      <c r="J177" s="32"/>
      <c r="K177" s="135">
        <f t="shared" si="16"/>
        <v>34217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ht="14.25" customHeight="1">
      <c r="A178" s="20"/>
      <c r="B178" s="21" t="s">
        <v>171</v>
      </c>
      <c r="C178" s="89">
        <v>23861</v>
      </c>
      <c r="D178" s="32">
        <v>13007</v>
      </c>
      <c r="E178" s="32"/>
      <c r="F178" s="32"/>
      <c r="G178" s="32"/>
      <c r="H178" s="32"/>
      <c r="I178" s="32"/>
      <c r="J178" s="32"/>
      <c r="K178" s="135">
        <f t="shared" si="16"/>
        <v>36868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17" ht="14.25" customHeight="1">
      <c r="A179" s="20"/>
      <c r="B179" s="21" t="s">
        <v>157</v>
      </c>
      <c r="C179" s="89">
        <v>47586</v>
      </c>
      <c r="D179" s="32">
        <v>19314</v>
      </c>
      <c r="E179" s="32"/>
      <c r="F179" s="32"/>
      <c r="G179" s="32">
        <v>560</v>
      </c>
      <c r="H179" s="32"/>
      <c r="I179" s="32"/>
      <c r="J179" s="32"/>
      <c r="K179" s="135">
        <f t="shared" si="16"/>
        <v>67460</v>
      </c>
      <c r="L179" s="66"/>
      <c r="M179" s="66"/>
      <c r="N179" s="66"/>
      <c r="O179" s="66"/>
      <c r="P179" s="66"/>
      <c r="Q179" s="66"/>
    </row>
    <row r="180" spans="1:17" ht="14.25" customHeight="1">
      <c r="A180" s="20"/>
      <c r="B180" s="21" t="s">
        <v>169</v>
      </c>
      <c r="C180" s="89">
        <v>184365</v>
      </c>
      <c r="D180" s="32">
        <v>62704</v>
      </c>
      <c r="E180" s="32"/>
      <c r="F180" s="32"/>
      <c r="G180" s="32">
        <v>5690</v>
      </c>
      <c r="H180" s="32"/>
      <c r="I180" s="32"/>
      <c r="J180" s="32"/>
      <c r="K180" s="135">
        <f t="shared" si="16"/>
        <v>252759</v>
      </c>
      <c r="L180" s="66"/>
      <c r="M180" s="66"/>
      <c r="N180" s="66"/>
      <c r="O180" s="66"/>
      <c r="P180" s="66"/>
      <c r="Q180" s="66"/>
    </row>
    <row r="181" spans="1:17" ht="14.25" customHeight="1">
      <c r="A181" s="21" t="s">
        <v>405</v>
      </c>
      <c r="B181" s="115" t="s">
        <v>406</v>
      </c>
      <c r="C181" s="116">
        <f>SUM(C182:C183)</f>
        <v>4559</v>
      </c>
      <c r="D181" s="116">
        <f aca="true" t="shared" si="19" ref="D181:J181">SUM(D182:D183)</f>
        <v>66895</v>
      </c>
      <c r="E181" s="116">
        <f t="shared" si="19"/>
        <v>0</v>
      </c>
      <c r="F181" s="116">
        <f t="shared" si="19"/>
        <v>0</v>
      </c>
      <c r="G181" s="116">
        <f t="shared" si="19"/>
        <v>0</v>
      </c>
      <c r="H181" s="116">
        <f t="shared" si="19"/>
        <v>0</v>
      </c>
      <c r="I181" s="116">
        <f t="shared" si="19"/>
        <v>0</v>
      </c>
      <c r="J181" s="116">
        <f t="shared" si="19"/>
        <v>0</v>
      </c>
      <c r="K181" s="135">
        <f t="shared" si="16"/>
        <v>71454</v>
      </c>
      <c r="L181" s="66"/>
      <c r="M181" s="66"/>
      <c r="N181" s="66"/>
      <c r="O181" s="66"/>
      <c r="P181" s="66"/>
      <c r="Q181" s="66"/>
    </row>
    <row r="182" spans="1:17" ht="14.25" customHeight="1">
      <c r="A182" s="20"/>
      <c r="B182" s="21" t="s">
        <v>12</v>
      </c>
      <c r="C182" s="20">
        <v>4559</v>
      </c>
      <c r="D182" s="32">
        <v>8930</v>
      </c>
      <c r="E182" s="32"/>
      <c r="F182" s="32"/>
      <c r="G182" s="32"/>
      <c r="H182" s="32"/>
      <c r="I182" s="32"/>
      <c r="J182" s="32"/>
      <c r="K182" s="135">
        <f t="shared" si="16"/>
        <v>13489</v>
      </c>
      <c r="L182" s="66"/>
      <c r="M182" s="66"/>
      <c r="N182" s="66"/>
      <c r="O182" s="66"/>
      <c r="P182" s="66"/>
      <c r="Q182" s="66"/>
    </row>
    <row r="183" spans="1:17" ht="14.25" customHeight="1">
      <c r="A183" s="20"/>
      <c r="B183" s="21" t="s">
        <v>1</v>
      </c>
      <c r="C183" s="21"/>
      <c r="D183" s="32">
        <v>57965</v>
      </c>
      <c r="E183" s="32"/>
      <c r="F183" s="32"/>
      <c r="G183" s="32"/>
      <c r="H183" s="32"/>
      <c r="I183" s="32"/>
      <c r="J183" s="32"/>
      <c r="K183" s="135">
        <f t="shared" si="16"/>
        <v>57965</v>
      </c>
      <c r="L183" s="66"/>
      <c r="M183" s="66"/>
      <c r="N183" s="66"/>
      <c r="O183" s="66"/>
      <c r="P183" s="66"/>
      <c r="Q183" s="66"/>
    </row>
    <row r="184" spans="1:25" ht="29.25" customHeight="1">
      <c r="A184" s="103" t="s">
        <v>407</v>
      </c>
      <c r="B184" s="103" t="s">
        <v>408</v>
      </c>
      <c r="C184" s="114">
        <f aca="true" t="shared" si="20" ref="C184:J184">SUM(C185:C190)</f>
        <v>35650</v>
      </c>
      <c r="D184" s="114">
        <f>SUM(D185:D190)</f>
        <v>167194</v>
      </c>
      <c r="E184" s="114">
        <f t="shared" si="20"/>
        <v>8100</v>
      </c>
      <c r="F184" s="114">
        <f t="shared" si="20"/>
        <v>0</v>
      </c>
      <c r="G184" s="114">
        <f t="shared" si="20"/>
        <v>0</v>
      </c>
      <c r="H184" s="114">
        <f t="shared" si="20"/>
        <v>0</v>
      </c>
      <c r="I184" s="114">
        <f t="shared" si="20"/>
        <v>0</v>
      </c>
      <c r="J184" s="114">
        <f t="shared" si="20"/>
        <v>0</v>
      </c>
      <c r="K184" s="135">
        <f>SUM(C184,D184,E184,F184,G184,H184,I184,J184)</f>
        <v>210944</v>
      </c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ht="14.25" customHeight="1">
      <c r="A185" s="20"/>
      <c r="B185" s="21" t="s">
        <v>409</v>
      </c>
      <c r="C185" s="89">
        <v>35650</v>
      </c>
      <c r="D185" s="32">
        <v>23096</v>
      </c>
      <c r="E185" s="32"/>
      <c r="F185" s="32"/>
      <c r="G185" s="32"/>
      <c r="H185" s="32"/>
      <c r="I185" s="32"/>
      <c r="J185" s="32"/>
      <c r="K185" s="135">
        <f t="shared" si="16"/>
        <v>58746</v>
      </c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ht="14.25" customHeight="1">
      <c r="A186" s="20"/>
      <c r="B186" s="21" t="s">
        <v>530</v>
      </c>
      <c r="C186" s="89"/>
      <c r="D186" s="32">
        <v>500</v>
      </c>
      <c r="E186" s="32"/>
      <c r="F186" s="32"/>
      <c r="G186" s="32"/>
      <c r="H186" s="32"/>
      <c r="I186" s="32"/>
      <c r="J186" s="32"/>
      <c r="K186" s="135">
        <f t="shared" si="16"/>
        <v>500</v>
      </c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ht="14.25" customHeight="1">
      <c r="A187" s="20"/>
      <c r="B187" s="21" t="s">
        <v>410</v>
      </c>
      <c r="C187" s="21"/>
      <c r="D187" s="32"/>
      <c r="E187" s="32">
        <v>8100</v>
      </c>
      <c r="F187" s="32"/>
      <c r="G187" s="32"/>
      <c r="H187" s="32"/>
      <c r="I187" s="32"/>
      <c r="J187" s="32"/>
      <c r="K187" s="135">
        <f t="shared" si="16"/>
        <v>8100</v>
      </c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ht="14.25" customHeight="1">
      <c r="A188" s="20"/>
      <c r="B188" s="21" t="s">
        <v>411</v>
      </c>
      <c r="C188" s="21"/>
      <c r="D188" s="32">
        <v>3300</v>
      </c>
      <c r="E188" s="32"/>
      <c r="F188" s="32"/>
      <c r="G188" s="32"/>
      <c r="H188" s="32"/>
      <c r="I188" s="32"/>
      <c r="J188" s="32"/>
      <c r="K188" s="135">
        <f t="shared" si="16"/>
        <v>3300</v>
      </c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ht="14.25" customHeight="1">
      <c r="A189" s="20"/>
      <c r="B189" s="21" t="s">
        <v>503</v>
      </c>
      <c r="C189" s="21"/>
      <c r="D189" s="32">
        <v>3498</v>
      </c>
      <c r="E189" s="32"/>
      <c r="F189" s="32"/>
      <c r="G189" s="32"/>
      <c r="H189" s="32"/>
      <c r="I189" s="32"/>
      <c r="J189" s="32"/>
      <c r="K189" s="135">
        <f t="shared" si="16"/>
        <v>3498</v>
      </c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ht="14.25" customHeight="1">
      <c r="A190" s="20"/>
      <c r="B190" s="21" t="s">
        <v>500</v>
      </c>
      <c r="C190" s="21"/>
      <c r="D190" s="32">
        <v>136800</v>
      </c>
      <c r="E190" s="32"/>
      <c r="F190" s="32"/>
      <c r="G190" s="32"/>
      <c r="H190" s="32"/>
      <c r="I190" s="32"/>
      <c r="J190" s="32"/>
      <c r="K190" s="135">
        <f t="shared" si="16"/>
        <v>136800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17" ht="25.5">
      <c r="A191" s="22" t="s">
        <v>412</v>
      </c>
      <c r="B191" s="22" t="s">
        <v>413</v>
      </c>
      <c r="C191" s="88">
        <f aca="true" t="shared" si="21" ref="C191:K191">C192+C202+C239+C245+C258</f>
        <v>7621502</v>
      </c>
      <c r="D191" s="88">
        <f t="shared" si="21"/>
        <v>1906106</v>
      </c>
      <c r="E191" s="88">
        <f t="shared" si="21"/>
        <v>1000</v>
      </c>
      <c r="F191" s="88">
        <f t="shared" si="21"/>
        <v>0</v>
      </c>
      <c r="G191" s="88">
        <f t="shared" si="21"/>
        <v>217912</v>
      </c>
      <c r="H191" s="88">
        <f t="shared" si="21"/>
        <v>409754</v>
      </c>
      <c r="I191" s="88">
        <f t="shared" si="21"/>
        <v>285000</v>
      </c>
      <c r="J191" s="88">
        <f t="shared" si="21"/>
        <v>14000</v>
      </c>
      <c r="K191" s="88">
        <f t="shared" si="21"/>
        <v>10455274</v>
      </c>
      <c r="L191" s="66"/>
      <c r="M191" s="66"/>
      <c r="N191" s="66"/>
      <c r="O191" s="66"/>
      <c r="P191" s="66"/>
      <c r="Q191" s="66"/>
    </row>
    <row r="192" spans="1:17" ht="15" customHeight="1">
      <c r="A192" s="115" t="s">
        <v>414</v>
      </c>
      <c r="B192" s="100" t="s">
        <v>415</v>
      </c>
      <c r="C192" s="116">
        <f>SUM(C193:C201)</f>
        <v>1913572</v>
      </c>
      <c r="D192" s="116">
        <f>SUM(D193:D201)</f>
        <v>447546</v>
      </c>
      <c r="E192" s="116">
        <f aca="true" t="shared" si="22" ref="E192:J192">SUM(E193:E201)</f>
        <v>0</v>
      </c>
      <c r="F192" s="116">
        <f t="shared" si="22"/>
        <v>0</v>
      </c>
      <c r="G192" s="116">
        <f t="shared" si="22"/>
        <v>23985</v>
      </c>
      <c r="H192" s="116">
        <f t="shared" si="22"/>
        <v>53800</v>
      </c>
      <c r="I192" s="116">
        <f t="shared" si="22"/>
        <v>0</v>
      </c>
      <c r="J192" s="116">
        <f t="shared" si="22"/>
        <v>0</v>
      </c>
      <c r="K192" s="135">
        <f t="shared" si="16"/>
        <v>2438903</v>
      </c>
      <c r="L192" s="66"/>
      <c r="M192" s="66"/>
      <c r="N192" s="66"/>
      <c r="O192" s="66"/>
      <c r="P192" s="66"/>
      <c r="Q192" s="66"/>
    </row>
    <row r="193" spans="1:17" ht="15">
      <c r="A193" s="21"/>
      <c r="B193" s="21" t="s">
        <v>416</v>
      </c>
      <c r="C193" s="93">
        <v>304964</v>
      </c>
      <c r="D193" s="32">
        <v>74066</v>
      </c>
      <c r="E193" s="32"/>
      <c r="F193" s="32"/>
      <c r="G193" s="32">
        <v>3450</v>
      </c>
      <c r="H193" s="32">
        <v>8800</v>
      </c>
      <c r="I193" s="32"/>
      <c r="J193" s="32"/>
      <c r="K193" s="135">
        <f t="shared" si="16"/>
        <v>391280</v>
      </c>
      <c r="L193" s="66"/>
      <c r="M193" s="66"/>
      <c r="N193" s="66"/>
      <c r="O193" s="66"/>
      <c r="P193" s="66"/>
      <c r="Q193" s="66"/>
    </row>
    <row r="194" spans="1:17" ht="15">
      <c r="A194" s="21"/>
      <c r="B194" s="21" t="s">
        <v>417</v>
      </c>
      <c r="C194" s="93">
        <v>293483</v>
      </c>
      <c r="D194" s="32">
        <v>64324</v>
      </c>
      <c r="E194" s="32"/>
      <c r="F194" s="32"/>
      <c r="G194" s="32">
        <v>2514</v>
      </c>
      <c r="H194" s="32">
        <v>8100</v>
      </c>
      <c r="I194" s="32"/>
      <c r="J194" s="32"/>
      <c r="K194" s="135">
        <f t="shared" si="16"/>
        <v>368421</v>
      </c>
      <c r="L194" s="66"/>
      <c r="M194" s="66"/>
      <c r="N194" s="66"/>
      <c r="O194" s="66"/>
      <c r="P194" s="66"/>
      <c r="Q194" s="66"/>
    </row>
    <row r="195" spans="1:25" ht="14.25" customHeight="1">
      <c r="A195" s="21"/>
      <c r="B195" s="21" t="s">
        <v>418</v>
      </c>
      <c r="C195" s="93">
        <v>546431</v>
      </c>
      <c r="D195" s="32">
        <v>104294</v>
      </c>
      <c r="E195" s="32"/>
      <c r="F195" s="32"/>
      <c r="G195" s="32">
        <v>10906</v>
      </c>
      <c r="H195" s="32">
        <v>12500</v>
      </c>
      <c r="I195" s="32"/>
      <c r="J195" s="32"/>
      <c r="K195" s="135">
        <f t="shared" si="16"/>
        <v>674131</v>
      </c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ht="14.25" customHeight="1">
      <c r="A196" s="21"/>
      <c r="B196" s="21" t="s">
        <v>419</v>
      </c>
      <c r="C196" s="93">
        <v>153855</v>
      </c>
      <c r="D196" s="32">
        <v>41000</v>
      </c>
      <c r="E196" s="32"/>
      <c r="F196" s="32"/>
      <c r="G196" s="32">
        <v>875</v>
      </c>
      <c r="H196" s="32">
        <v>6000</v>
      </c>
      <c r="I196" s="32"/>
      <c r="J196" s="32"/>
      <c r="K196" s="135">
        <f t="shared" si="16"/>
        <v>201730</v>
      </c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17" ht="15.75" customHeight="1">
      <c r="A197" s="21"/>
      <c r="B197" s="21" t="s">
        <v>420</v>
      </c>
      <c r="C197" s="109">
        <v>183998</v>
      </c>
      <c r="D197" s="32">
        <v>32869</v>
      </c>
      <c r="E197" s="32"/>
      <c r="F197" s="32"/>
      <c r="G197" s="32">
        <v>4000</v>
      </c>
      <c r="H197" s="32">
        <v>5500</v>
      </c>
      <c r="I197" s="32"/>
      <c r="J197" s="32"/>
      <c r="K197" s="135">
        <f t="shared" si="16"/>
        <v>226367</v>
      </c>
      <c r="L197" s="66"/>
      <c r="M197" s="66"/>
      <c r="N197" s="66"/>
      <c r="O197" s="66"/>
      <c r="P197" s="66"/>
      <c r="Q197" s="66"/>
    </row>
    <row r="198" spans="1:17" ht="15" hidden="1">
      <c r="A198" s="21"/>
      <c r="B198" s="21" t="s">
        <v>421</v>
      </c>
      <c r="C198" s="93"/>
      <c r="D198" s="32"/>
      <c r="E198" s="32"/>
      <c r="F198" s="32"/>
      <c r="G198" s="32"/>
      <c r="H198" s="32"/>
      <c r="I198" s="32"/>
      <c r="J198" s="32"/>
      <c r="K198" s="135">
        <f t="shared" si="16"/>
        <v>0</v>
      </c>
      <c r="L198" s="66"/>
      <c r="M198" s="66"/>
      <c r="N198" s="66"/>
      <c r="O198" s="66"/>
      <c r="P198" s="66"/>
      <c r="Q198" s="66"/>
    </row>
    <row r="199" spans="1:17" ht="15">
      <c r="A199" s="21"/>
      <c r="B199" s="21" t="s">
        <v>422</v>
      </c>
      <c r="C199" s="93">
        <v>209054</v>
      </c>
      <c r="D199" s="32">
        <v>39235</v>
      </c>
      <c r="E199" s="32"/>
      <c r="F199" s="32"/>
      <c r="G199" s="32">
        <v>1180</v>
      </c>
      <c r="H199" s="32">
        <v>5300</v>
      </c>
      <c r="I199" s="32"/>
      <c r="J199" s="32"/>
      <c r="K199" s="135">
        <f aca="true" t="shared" si="23" ref="K199:K268">SUM(C199,D199,E199,F199,G199,H199,I199,J199)</f>
        <v>254769</v>
      </c>
      <c r="L199" s="66"/>
      <c r="M199" s="66"/>
      <c r="N199" s="66"/>
      <c r="O199" s="66"/>
      <c r="P199" s="66"/>
      <c r="Q199" s="66"/>
    </row>
    <row r="200" spans="1:17" ht="15">
      <c r="A200" s="21"/>
      <c r="B200" s="21" t="s">
        <v>423</v>
      </c>
      <c r="C200" s="93">
        <v>221787</v>
      </c>
      <c r="D200" s="32">
        <v>57804</v>
      </c>
      <c r="E200" s="32"/>
      <c r="F200" s="32"/>
      <c r="G200" s="32">
        <v>1060</v>
      </c>
      <c r="H200" s="32">
        <v>7600</v>
      </c>
      <c r="I200" s="32"/>
      <c r="J200" s="32"/>
      <c r="K200" s="135">
        <f t="shared" si="23"/>
        <v>288251</v>
      </c>
      <c r="L200" s="66"/>
      <c r="M200" s="66"/>
      <c r="N200" s="66"/>
      <c r="O200" s="66"/>
      <c r="P200" s="66"/>
      <c r="Q200" s="66"/>
    </row>
    <row r="201" spans="1:17" ht="25.5">
      <c r="A201" s="21"/>
      <c r="B201" s="21" t="s">
        <v>491</v>
      </c>
      <c r="C201" s="93"/>
      <c r="D201" s="32">
        <v>33954</v>
      </c>
      <c r="E201" s="32"/>
      <c r="F201" s="32"/>
      <c r="G201" s="32"/>
      <c r="H201" s="32"/>
      <c r="I201" s="32"/>
      <c r="J201" s="32"/>
      <c r="K201" s="135">
        <f t="shared" si="23"/>
        <v>33954</v>
      </c>
      <c r="L201" s="66"/>
      <c r="M201" s="66"/>
      <c r="N201" s="66"/>
      <c r="O201" s="66"/>
      <c r="P201" s="66"/>
      <c r="Q201" s="66"/>
    </row>
    <row r="202" spans="1:25" ht="25.5" customHeight="1">
      <c r="A202" s="115" t="s">
        <v>424</v>
      </c>
      <c r="B202" s="115" t="s">
        <v>425</v>
      </c>
      <c r="C202" s="114">
        <f>C203+C204+C205+C207+C236+C238+C235+C224+C225+C232+C233+C206+C234+C231+C227+C229+C230+C228+C226+C237</f>
        <v>4657083</v>
      </c>
      <c r="D202" s="114">
        <f aca="true" t="shared" si="24" ref="D202:K202">D203+D204+D205+D207+D236+D238+D235+D224+D225+D232+D233+D206+D234+D231+D227+D229+D230+D228+D226+D237</f>
        <v>1156927</v>
      </c>
      <c r="E202" s="114">
        <f t="shared" si="24"/>
        <v>0</v>
      </c>
      <c r="F202" s="114">
        <f t="shared" si="24"/>
        <v>0</v>
      </c>
      <c r="G202" s="114">
        <f t="shared" si="24"/>
        <v>176481</v>
      </c>
      <c r="H202" s="114">
        <f t="shared" si="24"/>
        <v>355954</v>
      </c>
      <c r="I202" s="114">
        <f t="shared" si="24"/>
        <v>0</v>
      </c>
      <c r="J202" s="114">
        <f t="shared" si="24"/>
        <v>14000</v>
      </c>
      <c r="K202" s="114">
        <f t="shared" si="24"/>
        <v>6360445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ht="27.75" customHeight="1">
      <c r="A203" s="21"/>
      <c r="B203" s="14" t="s">
        <v>426</v>
      </c>
      <c r="C203" s="120">
        <v>106159</v>
      </c>
      <c r="D203" s="32"/>
      <c r="E203" s="32"/>
      <c r="F203" s="32"/>
      <c r="G203" s="32"/>
      <c r="H203" s="32"/>
      <c r="I203" s="32"/>
      <c r="J203" s="32"/>
      <c r="K203" s="135">
        <f t="shared" si="23"/>
        <v>106159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ht="27.75" customHeight="1">
      <c r="A204" s="21"/>
      <c r="B204" s="14" t="s">
        <v>512</v>
      </c>
      <c r="C204" s="121">
        <v>18149</v>
      </c>
      <c r="D204" s="32"/>
      <c r="E204" s="32"/>
      <c r="F204" s="32"/>
      <c r="G204" s="32"/>
      <c r="H204" s="32"/>
      <c r="I204" s="32"/>
      <c r="J204" s="32"/>
      <c r="K204" s="25">
        <f t="shared" si="23"/>
        <v>18149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17" ht="14.25" customHeight="1">
      <c r="A205" s="21"/>
      <c r="B205" s="21" t="s">
        <v>192</v>
      </c>
      <c r="C205" s="93">
        <v>612965</v>
      </c>
      <c r="D205" s="32">
        <v>201370</v>
      </c>
      <c r="E205" s="32"/>
      <c r="F205" s="32"/>
      <c r="G205" s="32">
        <v>56000</v>
      </c>
      <c r="H205" s="32"/>
      <c r="I205" s="32"/>
      <c r="J205" s="32"/>
      <c r="K205" s="135">
        <f t="shared" si="23"/>
        <v>870335</v>
      </c>
      <c r="L205" s="66"/>
      <c r="M205" s="66"/>
      <c r="N205" s="66"/>
      <c r="O205" s="66"/>
      <c r="P205" s="66"/>
      <c r="Q205" s="66"/>
    </row>
    <row r="206" spans="1:17" ht="14.25" customHeight="1">
      <c r="A206" s="21"/>
      <c r="B206" s="21" t="s">
        <v>427</v>
      </c>
      <c r="C206" s="21"/>
      <c r="D206" s="32"/>
      <c r="E206" s="32"/>
      <c r="F206" s="32"/>
      <c r="G206" s="32"/>
      <c r="H206" s="32"/>
      <c r="I206" s="32"/>
      <c r="J206" s="32">
        <v>14000</v>
      </c>
      <c r="K206" s="135">
        <f t="shared" si="23"/>
        <v>14000</v>
      </c>
      <c r="L206" s="66"/>
      <c r="M206" s="66"/>
      <c r="N206" s="66"/>
      <c r="O206" s="66"/>
      <c r="P206" s="66"/>
      <c r="Q206" s="66"/>
    </row>
    <row r="207" spans="1:17" ht="15.75" customHeight="1">
      <c r="A207" s="21" t="s">
        <v>428</v>
      </c>
      <c r="B207" s="115" t="s">
        <v>429</v>
      </c>
      <c r="C207" s="116">
        <f aca="true" t="shared" si="25" ref="C207:J207">SUM(C208:C223)</f>
        <v>3823246</v>
      </c>
      <c r="D207" s="116">
        <f t="shared" si="25"/>
        <v>858591</v>
      </c>
      <c r="E207" s="116">
        <f t="shared" si="25"/>
        <v>0</v>
      </c>
      <c r="F207" s="116">
        <f t="shared" si="25"/>
        <v>0</v>
      </c>
      <c r="G207" s="116">
        <f t="shared" si="25"/>
        <v>97073</v>
      </c>
      <c r="H207" s="116">
        <f t="shared" si="25"/>
        <v>324454</v>
      </c>
      <c r="I207" s="116">
        <f t="shared" si="25"/>
        <v>0</v>
      </c>
      <c r="J207" s="116">
        <f t="shared" si="25"/>
        <v>0</v>
      </c>
      <c r="K207" s="135">
        <f>SUM(C207,D207,E207,F207,G207,H207,I207,J207)</f>
        <v>5103364</v>
      </c>
      <c r="L207" s="66"/>
      <c r="M207" s="66"/>
      <c r="N207" s="66"/>
      <c r="O207" s="66"/>
      <c r="P207" s="66"/>
      <c r="Q207" s="66"/>
    </row>
    <row r="208" spans="1:17" ht="15">
      <c r="A208" s="21"/>
      <c r="B208" s="21" t="s">
        <v>430</v>
      </c>
      <c r="C208" s="93">
        <v>359537</v>
      </c>
      <c r="D208" s="32">
        <v>74342</v>
      </c>
      <c r="E208" s="32"/>
      <c r="F208" s="32"/>
      <c r="G208" s="32">
        <v>500</v>
      </c>
      <c r="H208" s="32">
        <v>115310</v>
      </c>
      <c r="I208" s="32"/>
      <c r="J208" s="32"/>
      <c r="K208" s="135">
        <f t="shared" si="23"/>
        <v>549689</v>
      </c>
      <c r="L208" s="66"/>
      <c r="M208" s="66"/>
      <c r="N208" s="66"/>
      <c r="O208" s="66"/>
      <c r="P208" s="66"/>
      <c r="Q208" s="66"/>
    </row>
    <row r="209" spans="1:17" ht="15">
      <c r="A209" s="21"/>
      <c r="B209" s="21" t="s">
        <v>493</v>
      </c>
      <c r="C209" s="93">
        <v>29458</v>
      </c>
      <c r="D209" s="32">
        <v>11000</v>
      </c>
      <c r="E209" s="32"/>
      <c r="F209" s="32"/>
      <c r="G209" s="32"/>
      <c r="H209" s="32"/>
      <c r="I209" s="32"/>
      <c r="J209" s="32"/>
      <c r="K209" s="135">
        <f t="shared" si="23"/>
        <v>40458</v>
      </c>
      <c r="L209" s="66"/>
      <c r="M209" s="66"/>
      <c r="N209" s="66"/>
      <c r="O209" s="66"/>
      <c r="P209" s="66"/>
      <c r="Q209" s="66"/>
    </row>
    <row r="210" spans="1:17" ht="15">
      <c r="A210" s="21"/>
      <c r="B210" s="21" t="s">
        <v>431</v>
      </c>
      <c r="C210" s="93">
        <v>349423</v>
      </c>
      <c r="D210" s="32">
        <v>55931</v>
      </c>
      <c r="E210" s="32"/>
      <c r="F210" s="32"/>
      <c r="G210" s="32">
        <v>900</v>
      </c>
      <c r="H210" s="32">
        <v>0</v>
      </c>
      <c r="I210" s="32"/>
      <c r="J210" s="32"/>
      <c r="K210" s="135">
        <f t="shared" si="23"/>
        <v>406254</v>
      </c>
      <c r="L210" s="66"/>
      <c r="M210" s="66"/>
      <c r="N210" s="66"/>
      <c r="O210" s="66"/>
      <c r="P210" s="66"/>
      <c r="Q210" s="66"/>
    </row>
    <row r="211" spans="1:17" ht="15">
      <c r="A211" s="21"/>
      <c r="B211" s="21" t="s">
        <v>432</v>
      </c>
      <c r="C211" s="93">
        <v>738123</v>
      </c>
      <c r="D211" s="32">
        <v>120707</v>
      </c>
      <c r="E211" s="32"/>
      <c r="F211" s="32"/>
      <c r="G211" s="32">
        <v>74004</v>
      </c>
      <c r="H211" s="32">
        <v>114804</v>
      </c>
      <c r="I211" s="32"/>
      <c r="J211" s="32"/>
      <c r="K211" s="135">
        <f t="shared" si="23"/>
        <v>1047638</v>
      </c>
      <c r="L211" s="66"/>
      <c r="M211" s="66"/>
      <c r="N211" s="66"/>
      <c r="O211" s="66"/>
      <c r="P211" s="66"/>
      <c r="Q211" s="66"/>
    </row>
    <row r="212" spans="1:25" ht="15">
      <c r="A212" s="21"/>
      <c r="B212" s="21" t="s">
        <v>433</v>
      </c>
      <c r="C212" s="93">
        <v>106160</v>
      </c>
      <c r="D212" s="32">
        <v>5320</v>
      </c>
      <c r="E212" s="32"/>
      <c r="F212" s="32"/>
      <c r="G212" s="32"/>
      <c r="H212" s="32">
        <v>720</v>
      </c>
      <c r="I212" s="32"/>
      <c r="J212" s="32"/>
      <c r="K212" s="135">
        <f t="shared" si="23"/>
        <v>112200</v>
      </c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ht="15">
      <c r="A213" s="21"/>
      <c r="B213" s="21" t="s">
        <v>499</v>
      </c>
      <c r="C213" s="93">
        <v>179728</v>
      </c>
      <c r="D213" s="32">
        <v>39195</v>
      </c>
      <c r="E213" s="32"/>
      <c r="F213" s="32"/>
      <c r="G213" s="32">
        <v>400</v>
      </c>
      <c r="H213" s="32">
        <v>6200</v>
      </c>
      <c r="I213" s="32"/>
      <c r="J213" s="32"/>
      <c r="K213" s="135">
        <f t="shared" si="23"/>
        <v>225523</v>
      </c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ht="15">
      <c r="A214" s="21"/>
      <c r="B214" s="21" t="s">
        <v>263</v>
      </c>
      <c r="C214" s="93">
        <v>109724</v>
      </c>
      <c r="D214" s="32">
        <v>35183</v>
      </c>
      <c r="E214" s="32"/>
      <c r="F214" s="32"/>
      <c r="G214" s="32"/>
      <c r="H214" s="32">
        <v>1170</v>
      </c>
      <c r="I214" s="32"/>
      <c r="J214" s="32"/>
      <c r="K214" s="135">
        <f t="shared" si="23"/>
        <v>146077</v>
      </c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ht="15">
      <c r="A215" s="21"/>
      <c r="B215" s="21" t="s">
        <v>15</v>
      </c>
      <c r="C215" s="93">
        <v>180977</v>
      </c>
      <c r="D215" s="32">
        <v>48633</v>
      </c>
      <c r="E215" s="32"/>
      <c r="F215" s="32"/>
      <c r="G215" s="32">
        <v>2000</v>
      </c>
      <c r="H215" s="32">
        <v>8700</v>
      </c>
      <c r="I215" s="32"/>
      <c r="J215" s="32"/>
      <c r="K215" s="135">
        <f t="shared" si="23"/>
        <v>240310</v>
      </c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17" ht="15">
      <c r="A216" s="21"/>
      <c r="B216" s="21" t="s">
        <v>498</v>
      </c>
      <c r="C216" s="93">
        <v>151194</v>
      </c>
      <c r="D216" s="32">
        <v>37825</v>
      </c>
      <c r="E216" s="32"/>
      <c r="F216" s="32"/>
      <c r="G216" s="32">
        <v>400</v>
      </c>
      <c r="H216" s="32">
        <v>11800</v>
      </c>
      <c r="I216" s="32"/>
      <c r="J216" s="32"/>
      <c r="K216" s="135">
        <f t="shared" si="23"/>
        <v>201219</v>
      </c>
      <c r="L216" s="66"/>
      <c r="M216" s="66"/>
      <c r="N216" s="66"/>
      <c r="O216" s="66"/>
      <c r="P216" s="66"/>
      <c r="Q216" s="66"/>
    </row>
    <row r="217" spans="1:17" ht="15">
      <c r="A217" s="21"/>
      <c r="B217" s="21" t="s">
        <v>17</v>
      </c>
      <c r="C217" s="93">
        <v>244250</v>
      </c>
      <c r="D217" s="32">
        <v>57735</v>
      </c>
      <c r="E217" s="32"/>
      <c r="F217" s="32"/>
      <c r="G217" s="32">
        <v>2155</v>
      </c>
      <c r="H217" s="32">
        <v>9900</v>
      </c>
      <c r="I217" s="32"/>
      <c r="J217" s="32"/>
      <c r="K217" s="135">
        <f t="shared" si="23"/>
        <v>314040</v>
      </c>
      <c r="L217" s="66"/>
      <c r="M217" s="66"/>
      <c r="N217" s="66"/>
      <c r="O217" s="66"/>
      <c r="P217" s="66"/>
      <c r="Q217" s="66"/>
    </row>
    <row r="218" spans="1:25" ht="15">
      <c r="A218" s="21"/>
      <c r="B218" s="21" t="s">
        <v>262</v>
      </c>
      <c r="C218" s="93">
        <v>145822</v>
      </c>
      <c r="D218" s="32">
        <v>41548</v>
      </c>
      <c r="E218" s="32"/>
      <c r="F218" s="32"/>
      <c r="G218" s="32">
        <v>300</v>
      </c>
      <c r="H218" s="32">
        <v>7500</v>
      </c>
      <c r="I218" s="32"/>
      <c r="J218" s="32"/>
      <c r="K218" s="135">
        <f t="shared" si="23"/>
        <v>195170</v>
      </c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17" ht="15">
      <c r="A219" s="21"/>
      <c r="B219" s="21" t="s">
        <v>18</v>
      </c>
      <c r="C219" s="93">
        <v>421675</v>
      </c>
      <c r="D219" s="32">
        <v>107506</v>
      </c>
      <c r="E219" s="32"/>
      <c r="F219" s="32"/>
      <c r="G219" s="32">
        <v>6063</v>
      </c>
      <c r="H219" s="32">
        <v>14000</v>
      </c>
      <c r="I219" s="32"/>
      <c r="J219" s="32"/>
      <c r="K219" s="135">
        <f t="shared" si="23"/>
        <v>549244</v>
      </c>
      <c r="L219" s="66"/>
      <c r="M219" s="66"/>
      <c r="N219" s="66"/>
      <c r="O219" s="66"/>
      <c r="P219" s="66"/>
      <c r="Q219" s="66"/>
    </row>
    <row r="220" spans="1:17" ht="15">
      <c r="A220" s="21"/>
      <c r="B220" s="21" t="s">
        <v>19</v>
      </c>
      <c r="C220" s="93">
        <v>165214</v>
      </c>
      <c r="D220" s="32">
        <v>34996</v>
      </c>
      <c r="E220" s="32"/>
      <c r="F220" s="32"/>
      <c r="G220" s="32">
        <v>600</v>
      </c>
      <c r="H220" s="32">
        <v>7200</v>
      </c>
      <c r="I220" s="32"/>
      <c r="J220" s="32"/>
      <c r="K220" s="135">
        <f t="shared" si="23"/>
        <v>208010</v>
      </c>
      <c r="L220" s="66"/>
      <c r="M220" s="66"/>
      <c r="N220" s="66"/>
      <c r="O220" s="66"/>
      <c r="P220" s="66"/>
      <c r="Q220" s="66"/>
    </row>
    <row r="221" spans="1:25" ht="15">
      <c r="A221" s="21"/>
      <c r="B221" s="21" t="s">
        <v>20</v>
      </c>
      <c r="C221" s="93">
        <v>166191</v>
      </c>
      <c r="D221" s="32">
        <v>52630</v>
      </c>
      <c r="E221" s="32"/>
      <c r="F221" s="32"/>
      <c r="G221" s="32">
        <v>3318</v>
      </c>
      <c r="H221" s="32">
        <v>7500</v>
      </c>
      <c r="I221" s="32"/>
      <c r="J221" s="32"/>
      <c r="K221" s="135">
        <f t="shared" si="23"/>
        <v>229639</v>
      </c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17" ht="15">
      <c r="A222" s="21"/>
      <c r="B222" s="21" t="s">
        <v>21</v>
      </c>
      <c r="C222" s="93">
        <v>219588</v>
      </c>
      <c r="D222" s="32">
        <v>71095</v>
      </c>
      <c r="E222" s="32"/>
      <c r="F222" s="32"/>
      <c r="G222" s="32">
        <v>4227</v>
      </c>
      <c r="H222" s="32">
        <v>10000</v>
      </c>
      <c r="I222" s="32"/>
      <c r="J222" s="32"/>
      <c r="K222" s="135">
        <f t="shared" si="23"/>
        <v>304910</v>
      </c>
      <c r="L222" s="66"/>
      <c r="M222" s="66"/>
      <c r="N222" s="66"/>
      <c r="O222" s="66"/>
      <c r="P222" s="66"/>
      <c r="Q222" s="66"/>
    </row>
    <row r="223" spans="1:17" ht="15">
      <c r="A223" s="21"/>
      <c r="B223" s="21" t="s">
        <v>22</v>
      </c>
      <c r="C223" s="93">
        <v>256182</v>
      </c>
      <c r="D223" s="32">
        <v>64945</v>
      </c>
      <c r="E223" s="32"/>
      <c r="F223" s="32"/>
      <c r="G223" s="32">
        <v>2206</v>
      </c>
      <c r="H223" s="32">
        <v>9650</v>
      </c>
      <c r="I223" s="32"/>
      <c r="J223" s="32"/>
      <c r="K223" s="135">
        <f t="shared" si="23"/>
        <v>332983</v>
      </c>
      <c r="L223" s="66"/>
      <c r="M223" s="66"/>
      <c r="N223" s="66"/>
      <c r="O223" s="66"/>
      <c r="P223" s="66"/>
      <c r="Q223" s="66"/>
    </row>
    <row r="224" spans="1:17" ht="15.75" customHeight="1">
      <c r="A224" s="21" t="s">
        <v>428</v>
      </c>
      <c r="B224" s="21" t="s">
        <v>434</v>
      </c>
      <c r="C224" s="32">
        <v>1990</v>
      </c>
      <c r="D224" s="32">
        <v>3482</v>
      </c>
      <c r="E224" s="32"/>
      <c r="F224" s="32"/>
      <c r="G224" s="32"/>
      <c r="H224" s="32"/>
      <c r="I224" s="32"/>
      <c r="J224" s="32"/>
      <c r="K224" s="135">
        <f t="shared" si="23"/>
        <v>5472</v>
      </c>
      <c r="L224" s="66"/>
      <c r="M224" s="66"/>
      <c r="N224" s="66"/>
      <c r="O224" s="66"/>
      <c r="P224" s="66"/>
      <c r="Q224" s="66"/>
    </row>
    <row r="225" spans="1:17" ht="26.25" customHeight="1">
      <c r="A225" s="21" t="s">
        <v>428</v>
      </c>
      <c r="B225" s="21" t="s">
        <v>435</v>
      </c>
      <c r="C225" s="32">
        <v>1990</v>
      </c>
      <c r="D225" s="32">
        <v>3046</v>
      </c>
      <c r="E225" s="32"/>
      <c r="F225" s="32"/>
      <c r="G225" s="32"/>
      <c r="H225" s="32"/>
      <c r="I225" s="32"/>
      <c r="J225" s="32"/>
      <c r="K225" s="135">
        <f t="shared" si="23"/>
        <v>5036</v>
      </c>
      <c r="L225" s="66"/>
      <c r="M225" s="66"/>
      <c r="N225" s="66"/>
      <c r="O225" s="66"/>
      <c r="P225" s="66"/>
      <c r="Q225" s="66"/>
    </row>
    <row r="226" spans="1:17" ht="26.25" customHeight="1">
      <c r="A226" s="21" t="s">
        <v>428</v>
      </c>
      <c r="B226" s="21" t="s">
        <v>516</v>
      </c>
      <c r="C226" s="21"/>
      <c r="D226" s="32">
        <v>15005</v>
      </c>
      <c r="E226" s="32"/>
      <c r="F226" s="32"/>
      <c r="G226" s="32"/>
      <c r="H226" s="32"/>
      <c r="I226" s="32"/>
      <c r="J226" s="32"/>
      <c r="K226" s="135">
        <f t="shared" si="23"/>
        <v>15005</v>
      </c>
      <c r="L226" s="66"/>
      <c r="M226" s="66"/>
      <c r="N226" s="66"/>
      <c r="O226" s="66"/>
      <c r="P226" s="66"/>
      <c r="Q226" s="66"/>
    </row>
    <row r="227" spans="1:17" ht="26.25" customHeight="1">
      <c r="A227" s="21" t="s">
        <v>428</v>
      </c>
      <c r="B227" s="21" t="s">
        <v>249</v>
      </c>
      <c r="C227" s="117">
        <v>11328</v>
      </c>
      <c r="D227" s="32">
        <v>650</v>
      </c>
      <c r="E227" s="32"/>
      <c r="F227" s="32"/>
      <c r="G227" s="32"/>
      <c r="H227" s="32"/>
      <c r="I227" s="32"/>
      <c r="J227" s="32"/>
      <c r="K227" s="135">
        <f t="shared" si="23"/>
        <v>11978</v>
      </c>
      <c r="L227" s="66"/>
      <c r="M227" s="66"/>
      <c r="N227" s="66"/>
      <c r="O227" s="66"/>
      <c r="P227" s="66"/>
      <c r="Q227" s="66"/>
    </row>
    <row r="228" spans="1:17" ht="26.25" customHeight="1">
      <c r="A228" s="21" t="s">
        <v>428</v>
      </c>
      <c r="B228" s="21" t="s">
        <v>251</v>
      </c>
      <c r="C228" s="117">
        <v>9120</v>
      </c>
      <c r="D228" s="32">
        <v>5042</v>
      </c>
      <c r="E228" s="32"/>
      <c r="F228" s="32"/>
      <c r="G228" s="32"/>
      <c r="H228" s="32"/>
      <c r="I228" s="32"/>
      <c r="J228" s="32"/>
      <c r="K228" s="135">
        <f t="shared" si="23"/>
        <v>14162</v>
      </c>
      <c r="L228" s="66"/>
      <c r="M228" s="66"/>
      <c r="N228" s="66"/>
      <c r="O228" s="66"/>
      <c r="P228" s="66"/>
      <c r="Q228" s="66"/>
    </row>
    <row r="229" spans="1:17" ht="26.25" customHeight="1">
      <c r="A229" s="21" t="s">
        <v>428</v>
      </c>
      <c r="B229" s="21" t="s">
        <v>514</v>
      </c>
      <c r="C229" s="117"/>
      <c r="D229" s="32">
        <v>2774</v>
      </c>
      <c r="E229" s="32"/>
      <c r="F229" s="32"/>
      <c r="G229" s="32"/>
      <c r="H229" s="32"/>
      <c r="I229" s="32"/>
      <c r="J229" s="32"/>
      <c r="K229" s="135">
        <f t="shared" si="23"/>
        <v>2774</v>
      </c>
      <c r="L229" s="66"/>
      <c r="M229" s="66"/>
      <c r="N229" s="66"/>
      <c r="O229" s="66"/>
      <c r="P229" s="66"/>
      <c r="Q229" s="66"/>
    </row>
    <row r="230" spans="1:17" ht="26.25" customHeight="1">
      <c r="A230" s="21" t="s">
        <v>428</v>
      </c>
      <c r="B230" s="21" t="s">
        <v>515</v>
      </c>
      <c r="C230" s="117"/>
      <c r="D230" s="32">
        <v>9046</v>
      </c>
      <c r="E230" s="32"/>
      <c r="F230" s="32"/>
      <c r="G230" s="32"/>
      <c r="H230" s="32"/>
      <c r="I230" s="32"/>
      <c r="J230" s="32"/>
      <c r="K230" s="135">
        <f t="shared" si="23"/>
        <v>9046</v>
      </c>
      <c r="L230" s="66"/>
      <c r="M230" s="66"/>
      <c r="N230" s="66"/>
      <c r="O230" s="66"/>
      <c r="P230" s="66"/>
      <c r="Q230" s="66"/>
    </row>
    <row r="231" spans="1:17" ht="26.25" customHeight="1">
      <c r="A231" s="21" t="s">
        <v>505</v>
      </c>
      <c r="B231" s="21" t="s">
        <v>506</v>
      </c>
      <c r="C231" s="21"/>
      <c r="D231" s="32">
        <v>780</v>
      </c>
      <c r="E231" s="32"/>
      <c r="F231" s="32"/>
      <c r="G231" s="32"/>
      <c r="H231" s="32"/>
      <c r="I231" s="32"/>
      <c r="J231" s="32"/>
      <c r="K231" s="135">
        <f t="shared" si="23"/>
        <v>780</v>
      </c>
      <c r="L231" s="66"/>
      <c r="M231" s="66"/>
      <c r="N231" s="66"/>
      <c r="O231" s="66"/>
      <c r="P231" s="66"/>
      <c r="Q231" s="66"/>
    </row>
    <row r="232" spans="1:17" ht="15.75" customHeight="1">
      <c r="A232" s="21" t="s">
        <v>428</v>
      </c>
      <c r="B232" s="118" t="s">
        <v>541</v>
      </c>
      <c r="C232" s="21"/>
      <c r="D232" s="32">
        <v>4183</v>
      </c>
      <c r="E232" s="32"/>
      <c r="F232" s="32"/>
      <c r="G232" s="32"/>
      <c r="H232" s="32"/>
      <c r="I232" s="32"/>
      <c r="J232" s="32"/>
      <c r="K232" s="135">
        <f t="shared" si="23"/>
        <v>4183</v>
      </c>
      <c r="L232" s="66"/>
      <c r="M232" s="66"/>
      <c r="N232" s="66"/>
      <c r="O232" s="66"/>
      <c r="P232" s="66"/>
      <c r="Q232" s="66"/>
    </row>
    <row r="233" spans="1:17" ht="27" customHeight="1">
      <c r="A233" s="21" t="s">
        <v>428</v>
      </c>
      <c r="B233" s="21" t="s">
        <v>540</v>
      </c>
      <c r="C233" s="32">
        <v>745</v>
      </c>
      <c r="D233" s="32">
        <v>7759</v>
      </c>
      <c r="E233" s="32"/>
      <c r="F233" s="32"/>
      <c r="G233" s="32"/>
      <c r="H233" s="32"/>
      <c r="I233" s="32"/>
      <c r="J233" s="32"/>
      <c r="K233" s="135">
        <f t="shared" si="23"/>
        <v>8504</v>
      </c>
      <c r="L233" s="66"/>
      <c r="M233" s="66"/>
      <c r="N233" s="66"/>
      <c r="O233" s="66"/>
      <c r="P233" s="66"/>
      <c r="Q233" s="66"/>
    </row>
    <row r="234" spans="1:17" ht="27.75" customHeight="1">
      <c r="A234" s="21" t="s">
        <v>428</v>
      </c>
      <c r="B234" s="21" t="s">
        <v>208</v>
      </c>
      <c r="C234" s="108">
        <v>21279</v>
      </c>
      <c r="D234" s="32">
        <v>10441</v>
      </c>
      <c r="E234" s="32"/>
      <c r="F234" s="32"/>
      <c r="G234" s="32"/>
      <c r="H234" s="32"/>
      <c r="I234" s="32"/>
      <c r="J234" s="32"/>
      <c r="K234" s="135">
        <f t="shared" si="23"/>
        <v>31720</v>
      </c>
      <c r="L234" s="66"/>
      <c r="M234" s="66"/>
      <c r="N234" s="66"/>
      <c r="O234" s="66"/>
      <c r="P234" s="66"/>
      <c r="Q234" s="66"/>
    </row>
    <row r="235" spans="1:17" ht="25.5">
      <c r="A235" s="21" t="s">
        <v>428</v>
      </c>
      <c r="B235" s="21" t="s">
        <v>436</v>
      </c>
      <c r="C235" s="21"/>
      <c r="D235" s="32"/>
      <c r="E235" s="32"/>
      <c r="F235" s="32"/>
      <c r="G235" s="32"/>
      <c r="H235" s="32">
        <v>31500</v>
      </c>
      <c r="I235" s="32"/>
      <c r="J235" s="32"/>
      <c r="K235" s="135">
        <f t="shared" si="23"/>
        <v>31500</v>
      </c>
      <c r="L235" s="66"/>
      <c r="M235" s="66"/>
      <c r="N235" s="66"/>
      <c r="O235" s="66"/>
      <c r="P235" s="66"/>
      <c r="Q235" s="66"/>
    </row>
    <row r="236" spans="1:25" ht="15" customHeight="1">
      <c r="A236" s="21" t="s">
        <v>428</v>
      </c>
      <c r="B236" s="21" t="s">
        <v>437</v>
      </c>
      <c r="C236" s="21"/>
      <c r="D236" s="32"/>
      <c r="E236" s="32"/>
      <c r="F236" s="32"/>
      <c r="G236" s="32">
        <v>7080</v>
      </c>
      <c r="H236" s="32"/>
      <c r="I236" s="32"/>
      <c r="J236" s="32"/>
      <c r="K236" s="135">
        <f t="shared" si="23"/>
        <v>7080</v>
      </c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ht="15" customHeight="1">
      <c r="A237" s="21" t="s">
        <v>428</v>
      </c>
      <c r="B237" s="21" t="s">
        <v>532</v>
      </c>
      <c r="C237" s="117">
        <v>6453</v>
      </c>
      <c r="D237" s="32"/>
      <c r="E237" s="32"/>
      <c r="F237" s="32"/>
      <c r="G237" s="32"/>
      <c r="H237" s="32"/>
      <c r="I237" s="32"/>
      <c r="J237" s="32"/>
      <c r="K237" s="135">
        <f t="shared" si="23"/>
        <v>6453</v>
      </c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ht="27" customHeight="1">
      <c r="A238" s="21" t="s">
        <v>428</v>
      </c>
      <c r="B238" s="21" t="s">
        <v>523</v>
      </c>
      <c r="C238" s="117">
        <v>43659</v>
      </c>
      <c r="D238" s="32">
        <v>34758</v>
      </c>
      <c r="E238" s="32"/>
      <c r="F238" s="32"/>
      <c r="G238" s="32">
        <v>16328</v>
      </c>
      <c r="H238" s="32"/>
      <c r="I238" s="32"/>
      <c r="J238" s="32"/>
      <c r="K238" s="135">
        <f t="shared" si="23"/>
        <v>94745</v>
      </c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ht="13.5" customHeight="1">
      <c r="A239" s="115" t="s">
        <v>438</v>
      </c>
      <c r="B239" s="115" t="s">
        <v>439</v>
      </c>
      <c r="C239" s="114">
        <f>SUM(C240:C244)</f>
        <v>773721</v>
      </c>
      <c r="D239" s="114">
        <f>SUM(D240:D244)</f>
        <v>155020</v>
      </c>
      <c r="E239" s="114">
        <f aca="true" t="shared" si="26" ref="E239:J239">SUM(E240:E244)</f>
        <v>0</v>
      </c>
      <c r="F239" s="114">
        <f t="shared" si="26"/>
        <v>0</v>
      </c>
      <c r="G239" s="114">
        <f t="shared" si="26"/>
        <v>13245</v>
      </c>
      <c r="H239" s="114">
        <f t="shared" si="26"/>
        <v>0</v>
      </c>
      <c r="I239" s="114">
        <f t="shared" si="26"/>
        <v>0</v>
      </c>
      <c r="J239" s="114">
        <f t="shared" si="26"/>
        <v>0</v>
      </c>
      <c r="K239" s="135">
        <f t="shared" si="23"/>
        <v>941986</v>
      </c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17" ht="13.5" customHeight="1">
      <c r="A240" s="31"/>
      <c r="B240" s="31" t="s">
        <v>440</v>
      </c>
      <c r="C240" s="122">
        <v>285714</v>
      </c>
      <c r="D240" s="123">
        <v>31327</v>
      </c>
      <c r="E240" s="32"/>
      <c r="F240" s="32"/>
      <c r="G240" s="32">
        <v>4087</v>
      </c>
      <c r="H240" s="32"/>
      <c r="I240" s="32"/>
      <c r="J240" s="32"/>
      <c r="K240" s="135">
        <f t="shared" si="23"/>
        <v>321128</v>
      </c>
      <c r="L240" s="66"/>
      <c r="M240" s="66"/>
      <c r="N240" s="66"/>
      <c r="O240" s="66"/>
      <c r="P240" s="66"/>
      <c r="Q240" s="66"/>
    </row>
    <row r="241" spans="1:17" ht="15" customHeight="1">
      <c r="A241" s="31"/>
      <c r="B241" s="31" t="s">
        <v>441</v>
      </c>
      <c r="C241" s="122">
        <v>144965</v>
      </c>
      <c r="D241" s="123">
        <v>35118</v>
      </c>
      <c r="E241" s="32"/>
      <c r="F241" s="32"/>
      <c r="G241" s="32">
        <v>4731</v>
      </c>
      <c r="H241" s="32"/>
      <c r="I241" s="32"/>
      <c r="J241" s="32"/>
      <c r="K241" s="135">
        <f t="shared" si="23"/>
        <v>184814</v>
      </c>
      <c r="L241" s="66"/>
      <c r="M241" s="66"/>
      <c r="N241" s="66"/>
      <c r="O241" s="66"/>
      <c r="P241" s="66"/>
      <c r="Q241" s="66"/>
    </row>
    <row r="242" spans="1:17" ht="14.25" customHeight="1">
      <c r="A242" s="31"/>
      <c r="B242" s="31" t="s">
        <v>442</v>
      </c>
      <c r="C242" s="122">
        <v>335307</v>
      </c>
      <c r="D242" s="123">
        <v>75075</v>
      </c>
      <c r="E242" s="32"/>
      <c r="F242" s="32"/>
      <c r="G242" s="32">
        <v>4427</v>
      </c>
      <c r="H242" s="32"/>
      <c r="I242" s="32"/>
      <c r="J242" s="32"/>
      <c r="K242" s="135">
        <f t="shared" si="23"/>
        <v>414809</v>
      </c>
      <c r="L242" s="66"/>
      <c r="M242" s="66"/>
      <c r="N242" s="66"/>
      <c r="O242" s="66"/>
      <c r="P242" s="66"/>
      <c r="Q242" s="66"/>
    </row>
    <row r="243" spans="1:17" ht="14.25" customHeight="1">
      <c r="A243" s="31"/>
      <c r="B243" s="31" t="s">
        <v>501</v>
      </c>
      <c r="C243" s="122">
        <v>7735</v>
      </c>
      <c r="D243" s="123">
        <v>9000</v>
      </c>
      <c r="E243" s="32"/>
      <c r="F243" s="32"/>
      <c r="G243" s="32"/>
      <c r="H243" s="32"/>
      <c r="I243" s="32"/>
      <c r="J243" s="32"/>
      <c r="K243" s="135">
        <f t="shared" si="23"/>
        <v>16735</v>
      </c>
      <c r="L243" s="66"/>
      <c r="M243" s="66"/>
      <c r="N243" s="66"/>
      <c r="O243" s="66"/>
      <c r="P243" s="66"/>
      <c r="Q243" s="66"/>
    </row>
    <row r="244" spans="1:17" ht="14.25" customHeight="1">
      <c r="A244" s="31"/>
      <c r="B244" s="31" t="s">
        <v>443</v>
      </c>
      <c r="C244" s="31"/>
      <c r="D244" s="123">
        <v>4500</v>
      </c>
      <c r="E244" s="32"/>
      <c r="F244" s="32"/>
      <c r="G244" s="32"/>
      <c r="H244" s="32"/>
      <c r="I244" s="32"/>
      <c r="J244" s="32"/>
      <c r="K244" s="135">
        <f t="shared" si="23"/>
        <v>4500</v>
      </c>
      <c r="L244" s="66"/>
      <c r="M244" s="66"/>
      <c r="N244" s="66"/>
      <c r="O244" s="66"/>
      <c r="P244" s="66"/>
      <c r="Q244" s="66"/>
    </row>
    <row r="245" spans="1:25" ht="14.25" customHeight="1">
      <c r="A245" s="103" t="s">
        <v>444</v>
      </c>
      <c r="B245" s="124" t="s">
        <v>445</v>
      </c>
      <c r="C245" s="126">
        <f aca="true" t="shared" si="27" ref="C245:J245">SUM(C246:C257)</f>
        <v>155518</v>
      </c>
      <c r="D245" s="126">
        <f t="shared" si="27"/>
        <v>61511</v>
      </c>
      <c r="E245" s="126">
        <f t="shared" si="27"/>
        <v>1000</v>
      </c>
      <c r="F245" s="126">
        <f t="shared" si="27"/>
        <v>0</v>
      </c>
      <c r="G245" s="126">
        <f t="shared" si="27"/>
        <v>381</v>
      </c>
      <c r="H245" s="126">
        <f t="shared" si="27"/>
        <v>0</v>
      </c>
      <c r="I245" s="126">
        <f t="shared" si="27"/>
        <v>0</v>
      </c>
      <c r="J245" s="126">
        <f t="shared" si="27"/>
        <v>0</v>
      </c>
      <c r="K245" s="135">
        <f t="shared" si="23"/>
        <v>218410</v>
      </c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ht="14.25" customHeight="1">
      <c r="A246" s="31"/>
      <c r="B246" s="31" t="s">
        <v>446</v>
      </c>
      <c r="C246" s="109">
        <v>103820</v>
      </c>
      <c r="D246" s="123">
        <v>27997</v>
      </c>
      <c r="E246" s="32"/>
      <c r="F246" s="32"/>
      <c r="G246" s="32"/>
      <c r="H246" s="32"/>
      <c r="I246" s="32"/>
      <c r="J246" s="32"/>
      <c r="K246" s="135">
        <f t="shared" si="23"/>
        <v>131817</v>
      </c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ht="26.25" customHeight="1">
      <c r="A247" s="31"/>
      <c r="B247" s="31" t="s">
        <v>447</v>
      </c>
      <c r="C247" s="109">
        <v>48365</v>
      </c>
      <c r="D247" s="123">
        <v>4811</v>
      </c>
      <c r="E247" s="32"/>
      <c r="F247" s="32"/>
      <c r="G247" s="32"/>
      <c r="H247" s="32"/>
      <c r="I247" s="32"/>
      <c r="J247" s="32"/>
      <c r="K247" s="135">
        <f t="shared" si="23"/>
        <v>53176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ht="27" customHeight="1">
      <c r="A248" s="31"/>
      <c r="B248" s="31" t="s">
        <v>448</v>
      </c>
      <c r="C248" s="117">
        <v>350</v>
      </c>
      <c r="D248" s="123">
        <v>7194</v>
      </c>
      <c r="E248" s="32"/>
      <c r="F248" s="32"/>
      <c r="G248" s="32"/>
      <c r="H248" s="32"/>
      <c r="I248" s="32"/>
      <c r="J248" s="32"/>
      <c r="K248" s="135">
        <f t="shared" si="23"/>
        <v>7544</v>
      </c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ht="27.75" customHeight="1">
      <c r="A249" s="31"/>
      <c r="B249" s="31" t="s">
        <v>449</v>
      </c>
      <c r="C249" s="125">
        <v>2047</v>
      </c>
      <c r="D249" s="123">
        <v>1010</v>
      </c>
      <c r="E249" s="32"/>
      <c r="F249" s="32"/>
      <c r="G249" s="32">
        <v>381</v>
      </c>
      <c r="H249" s="32"/>
      <c r="I249" s="32"/>
      <c r="J249" s="32"/>
      <c r="K249" s="135">
        <f t="shared" si="23"/>
        <v>3438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ht="14.25" customHeight="1">
      <c r="A250" s="31"/>
      <c r="B250" s="31" t="s">
        <v>533</v>
      </c>
      <c r="C250" s="123">
        <v>316</v>
      </c>
      <c r="D250" s="123">
        <v>777</v>
      </c>
      <c r="E250" s="32"/>
      <c r="F250" s="32"/>
      <c r="G250" s="32"/>
      <c r="H250" s="32"/>
      <c r="I250" s="32"/>
      <c r="J250" s="32"/>
      <c r="K250" s="135">
        <f t="shared" si="23"/>
        <v>1093</v>
      </c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ht="14.25" customHeight="1">
      <c r="A251" s="31"/>
      <c r="B251" s="31" t="s">
        <v>534</v>
      </c>
      <c r="C251" s="123">
        <v>620</v>
      </c>
      <c r="D251" s="123">
        <v>13428</v>
      </c>
      <c r="E251" s="32">
        <v>1000</v>
      </c>
      <c r="F251" s="32"/>
      <c r="G251" s="32"/>
      <c r="H251" s="32"/>
      <c r="I251" s="32"/>
      <c r="J251" s="32"/>
      <c r="K251" s="135">
        <f t="shared" si="23"/>
        <v>15048</v>
      </c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ht="14.25" customHeight="1">
      <c r="A252" s="31"/>
      <c r="B252" s="31" t="s">
        <v>535</v>
      </c>
      <c r="C252" s="31"/>
      <c r="D252" s="123">
        <v>972</v>
      </c>
      <c r="E252" s="32"/>
      <c r="F252" s="32"/>
      <c r="G252" s="32"/>
      <c r="H252" s="32"/>
      <c r="I252" s="32"/>
      <c r="J252" s="32"/>
      <c r="K252" s="135">
        <f t="shared" si="23"/>
        <v>972</v>
      </c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ht="14.25" customHeight="1" hidden="1">
      <c r="A253" s="31"/>
      <c r="B253" s="31" t="s">
        <v>536</v>
      </c>
      <c r="C253" s="31"/>
      <c r="D253" s="123"/>
      <c r="E253" s="32"/>
      <c r="F253" s="32"/>
      <c r="G253" s="32"/>
      <c r="H253" s="32"/>
      <c r="I253" s="32"/>
      <c r="J253" s="32"/>
      <c r="K253" s="135">
        <f t="shared" si="23"/>
        <v>0</v>
      </c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ht="24" customHeight="1" hidden="1">
      <c r="A254" s="31"/>
      <c r="B254" s="31" t="s">
        <v>450</v>
      </c>
      <c r="C254" s="31"/>
      <c r="D254" s="123"/>
      <c r="E254" s="32"/>
      <c r="F254" s="32"/>
      <c r="G254" s="32"/>
      <c r="H254" s="32"/>
      <c r="I254" s="32"/>
      <c r="J254" s="32"/>
      <c r="K254" s="135">
        <f t="shared" si="23"/>
        <v>0</v>
      </c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ht="15.75" customHeight="1">
      <c r="A255" s="31"/>
      <c r="B255" s="31" t="s">
        <v>539</v>
      </c>
      <c r="C255" s="31"/>
      <c r="D255" s="123">
        <v>1332</v>
      </c>
      <c r="E255" s="32"/>
      <c r="F255" s="32"/>
      <c r="G255" s="32"/>
      <c r="H255" s="32"/>
      <c r="I255" s="32"/>
      <c r="J255" s="32"/>
      <c r="K255" s="135">
        <f t="shared" si="23"/>
        <v>1332</v>
      </c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ht="15" customHeight="1" hidden="1">
      <c r="A256" s="31"/>
      <c r="B256" s="31" t="s">
        <v>537</v>
      </c>
      <c r="C256" s="31"/>
      <c r="D256" s="123"/>
      <c r="E256" s="32"/>
      <c r="F256" s="32"/>
      <c r="G256" s="32"/>
      <c r="H256" s="32"/>
      <c r="I256" s="32"/>
      <c r="J256" s="32"/>
      <c r="K256" s="135">
        <f t="shared" si="23"/>
        <v>0</v>
      </c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ht="15" customHeight="1">
      <c r="A257" s="31"/>
      <c r="B257" s="31" t="s">
        <v>538</v>
      </c>
      <c r="C257" s="31"/>
      <c r="D257" s="123">
        <v>3990</v>
      </c>
      <c r="E257" s="32"/>
      <c r="F257" s="32"/>
      <c r="G257" s="32"/>
      <c r="H257" s="32"/>
      <c r="I257" s="32"/>
      <c r="J257" s="32"/>
      <c r="K257" s="135">
        <f t="shared" si="23"/>
        <v>3990</v>
      </c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ht="30" customHeight="1">
      <c r="A258" s="103" t="s">
        <v>451</v>
      </c>
      <c r="B258" s="103" t="s">
        <v>452</v>
      </c>
      <c r="C258" s="126">
        <f>SUM(C259:C270)</f>
        <v>121608</v>
      </c>
      <c r="D258" s="126">
        <f>SUM(D259:D270)</f>
        <v>85102</v>
      </c>
      <c r="E258" s="126">
        <f aca="true" t="shared" si="28" ref="E258:J258">SUM(E259:E270)</f>
        <v>0</v>
      </c>
      <c r="F258" s="126">
        <f t="shared" si="28"/>
        <v>0</v>
      </c>
      <c r="G258" s="126">
        <f t="shared" si="28"/>
        <v>3820</v>
      </c>
      <c r="H258" s="126">
        <f t="shared" si="28"/>
        <v>0</v>
      </c>
      <c r="I258" s="126">
        <f t="shared" si="28"/>
        <v>285000</v>
      </c>
      <c r="J258" s="126">
        <f t="shared" si="28"/>
        <v>0</v>
      </c>
      <c r="K258" s="135">
        <f>SUM(C258,D258,E258,F258,G258,H258,I258,J258)</f>
        <v>495530</v>
      </c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17" ht="15.75" customHeight="1">
      <c r="A259" s="31"/>
      <c r="B259" s="31" t="s">
        <v>453</v>
      </c>
      <c r="C259" s="122">
        <v>44239</v>
      </c>
      <c r="D259" s="123">
        <v>17313</v>
      </c>
      <c r="E259" s="32"/>
      <c r="F259" s="32"/>
      <c r="G259" s="32">
        <v>2000</v>
      </c>
      <c r="H259" s="32"/>
      <c r="I259" s="32"/>
      <c r="J259" s="32"/>
      <c r="K259" s="135">
        <f t="shared" si="23"/>
        <v>63552</v>
      </c>
      <c r="L259" s="66"/>
      <c r="M259" s="66"/>
      <c r="N259" s="66"/>
      <c r="O259" s="66"/>
      <c r="P259" s="66"/>
      <c r="Q259" s="66"/>
    </row>
    <row r="260" spans="1:17" ht="14.25" customHeight="1">
      <c r="A260" s="31"/>
      <c r="B260" s="31" t="s">
        <v>454</v>
      </c>
      <c r="C260" s="122">
        <v>22283</v>
      </c>
      <c r="D260" s="123">
        <v>7010</v>
      </c>
      <c r="E260" s="32"/>
      <c r="F260" s="32"/>
      <c r="G260" s="32">
        <v>950</v>
      </c>
      <c r="H260" s="32"/>
      <c r="I260" s="32"/>
      <c r="J260" s="32"/>
      <c r="K260" s="135">
        <f t="shared" si="23"/>
        <v>30243</v>
      </c>
      <c r="L260" s="66"/>
      <c r="M260" s="66"/>
      <c r="N260" s="66"/>
      <c r="O260" s="66"/>
      <c r="P260" s="66"/>
      <c r="Q260" s="66"/>
    </row>
    <row r="261" spans="1:17" ht="14.25" customHeight="1">
      <c r="A261" s="31"/>
      <c r="B261" s="31" t="s">
        <v>455</v>
      </c>
      <c r="C261" s="122">
        <v>23367</v>
      </c>
      <c r="D261" s="123">
        <v>12013</v>
      </c>
      <c r="E261" s="32"/>
      <c r="F261" s="32"/>
      <c r="G261" s="32">
        <v>600</v>
      </c>
      <c r="H261" s="32"/>
      <c r="I261" s="32"/>
      <c r="J261" s="32"/>
      <c r="K261" s="135">
        <f t="shared" si="23"/>
        <v>35980</v>
      </c>
      <c r="L261" s="66"/>
      <c r="M261" s="66"/>
      <c r="N261" s="66"/>
      <c r="O261" s="66"/>
      <c r="P261" s="66"/>
      <c r="Q261" s="66"/>
    </row>
    <row r="262" spans="1:25" ht="14.25" customHeight="1">
      <c r="A262" s="31"/>
      <c r="B262" s="31" t="s">
        <v>456</v>
      </c>
      <c r="C262" s="122">
        <v>5258</v>
      </c>
      <c r="D262" s="123">
        <v>7070</v>
      </c>
      <c r="E262" s="32"/>
      <c r="F262" s="32"/>
      <c r="G262" s="32">
        <v>270</v>
      </c>
      <c r="H262" s="32"/>
      <c r="I262" s="32"/>
      <c r="J262" s="32"/>
      <c r="K262" s="135">
        <f t="shared" si="23"/>
        <v>12598</v>
      </c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ht="14.25" customHeight="1">
      <c r="A263" s="31"/>
      <c r="B263" s="31" t="s">
        <v>457</v>
      </c>
      <c r="C263" s="122">
        <v>25804</v>
      </c>
      <c r="D263" s="123">
        <v>7989</v>
      </c>
      <c r="E263" s="32"/>
      <c r="F263" s="32"/>
      <c r="G263" s="32"/>
      <c r="H263" s="32"/>
      <c r="I263" s="32"/>
      <c r="J263" s="32"/>
      <c r="K263" s="135">
        <f t="shared" si="23"/>
        <v>33793</v>
      </c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ht="17.25" customHeight="1">
      <c r="A264" s="31"/>
      <c r="B264" s="31" t="s">
        <v>517</v>
      </c>
      <c r="C264" s="31"/>
      <c r="D264" s="123">
        <v>15974</v>
      </c>
      <c r="E264" s="32"/>
      <c r="F264" s="32"/>
      <c r="G264" s="32"/>
      <c r="H264" s="32"/>
      <c r="I264" s="32"/>
      <c r="J264" s="32"/>
      <c r="K264" s="135">
        <f t="shared" si="23"/>
        <v>15974</v>
      </c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ht="18" customHeight="1">
      <c r="A265" s="31"/>
      <c r="B265" s="31" t="s">
        <v>509</v>
      </c>
      <c r="C265" s="31"/>
      <c r="D265" s="123">
        <v>1094</v>
      </c>
      <c r="E265" s="32"/>
      <c r="F265" s="32"/>
      <c r="G265" s="32"/>
      <c r="H265" s="32"/>
      <c r="I265" s="32"/>
      <c r="J265" s="32"/>
      <c r="K265" s="135">
        <f t="shared" si="23"/>
        <v>1094</v>
      </c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ht="18" customHeight="1">
      <c r="A266" s="31"/>
      <c r="B266" s="31" t="s">
        <v>510</v>
      </c>
      <c r="C266" s="123">
        <v>37</v>
      </c>
      <c r="D266" s="123">
        <v>2611</v>
      </c>
      <c r="E266" s="32"/>
      <c r="F266" s="32"/>
      <c r="G266" s="32"/>
      <c r="H266" s="32"/>
      <c r="I266" s="32"/>
      <c r="J266" s="32"/>
      <c r="K266" s="135">
        <f t="shared" si="23"/>
        <v>2648</v>
      </c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ht="18" customHeight="1">
      <c r="A267" s="31"/>
      <c r="B267" s="31" t="s">
        <v>513</v>
      </c>
      <c r="C267" s="123">
        <v>620</v>
      </c>
      <c r="D267" s="123">
        <v>14028</v>
      </c>
      <c r="E267" s="32"/>
      <c r="F267" s="32"/>
      <c r="G267" s="32"/>
      <c r="H267" s="32"/>
      <c r="I267" s="32"/>
      <c r="J267" s="32"/>
      <c r="K267" s="135">
        <f t="shared" si="23"/>
        <v>14648</v>
      </c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ht="17.25" customHeight="1" hidden="1">
      <c r="A268" s="31"/>
      <c r="B268" s="31" t="s">
        <v>458</v>
      </c>
      <c r="C268" s="31"/>
      <c r="D268" s="123"/>
      <c r="E268" s="32"/>
      <c r="F268" s="32"/>
      <c r="G268" s="32"/>
      <c r="H268" s="32"/>
      <c r="I268" s="32"/>
      <c r="J268" s="32"/>
      <c r="K268" s="135">
        <f t="shared" si="23"/>
        <v>0</v>
      </c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ht="27" customHeight="1" hidden="1">
      <c r="A269" s="31"/>
      <c r="B269" s="31" t="s">
        <v>459</v>
      </c>
      <c r="C269" s="31"/>
      <c r="D269" s="123"/>
      <c r="E269" s="32"/>
      <c r="F269" s="32"/>
      <c r="G269" s="32"/>
      <c r="H269" s="32"/>
      <c r="I269" s="32"/>
      <c r="J269" s="32"/>
      <c r="K269" s="135">
        <f aca="true" t="shared" si="29" ref="K269:K296">SUM(C269,D269,E269,F269,G269,H269,I269,J269)</f>
        <v>0</v>
      </c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17" ht="26.25" customHeight="1">
      <c r="A270" s="31"/>
      <c r="B270" s="31" t="s">
        <v>460</v>
      </c>
      <c r="C270" s="31"/>
      <c r="D270" s="123"/>
      <c r="E270" s="32"/>
      <c r="F270" s="32"/>
      <c r="G270" s="32"/>
      <c r="H270" s="32"/>
      <c r="I270" s="32">
        <v>285000</v>
      </c>
      <c r="J270" s="32"/>
      <c r="K270" s="135">
        <f t="shared" si="29"/>
        <v>285000</v>
      </c>
      <c r="L270" s="66"/>
      <c r="M270" s="66"/>
      <c r="N270" s="66"/>
      <c r="O270" s="66"/>
      <c r="P270" s="66"/>
      <c r="Q270" s="66"/>
    </row>
    <row r="271" spans="1:17" ht="15.75" customHeight="1">
      <c r="A271" s="127" t="s">
        <v>461</v>
      </c>
      <c r="B271" s="127" t="s">
        <v>462</v>
      </c>
      <c r="C271" s="128">
        <f aca="true" t="shared" si="30" ref="C271:J271">C272+C273+C274+C275+C276+C293</f>
        <v>1307442</v>
      </c>
      <c r="D271" s="128">
        <f t="shared" si="30"/>
        <v>337515</v>
      </c>
      <c r="E271" s="128">
        <f t="shared" si="30"/>
        <v>16573</v>
      </c>
      <c r="F271" s="128">
        <f t="shared" si="30"/>
        <v>0</v>
      </c>
      <c r="G271" s="128">
        <f t="shared" si="30"/>
        <v>2521055</v>
      </c>
      <c r="H271" s="128">
        <f t="shared" si="30"/>
        <v>638465</v>
      </c>
      <c r="I271" s="128">
        <f t="shared" si="30"/>
        <v>87590</v>
      </c>
      <c r="J271" s="128">
        <f t="shared" si="30"/>
        <v>0</v>
      </c>
      <c r="K271" s="88">
        <f t="shared" si="29"/>
        <v>4908640</v>
      </c>
      <c r="L271" s="66"/>
      <c r="M271" s="66"/>
      <c r="N271" s="66"/>
      <c r="O271" s="66"/>
      <c r="P271" s="66"/>
      <c r="Q271" s="66"/>
    </row>
    <row r="272" spans="1:17" ht="15.75" customHeight="1">
      <c r="A272" s="113" t="s">
        <v>463</v>
      </c>
      <c r="B272" s="100" t="s">
        <v>464</v>
      </c>
      <c r="C272" s="128"/>
      <c r="D272" s="129"/>
      <c r="E272" s="128"/>
      <c r="F272" s="128"/>
      <c r="G272" s="128"/>
      <c r="H272" s="180">
        <v>80000</v>
      </c>
      <c r="I272" s="128"/>
      <c r="J272" s="128"/>
      <c r="K272" s="135">
        <f t="shared" si="29"/>
        <v>80000</v>
      </c>
      <c r="L272" s="66"/>
      <c r="M272" s="66"/>
      <c r="N272" s="66"/>
      <c r="O272" s="66"/>
      <c r="P272" s="66"/>
      <c r="Q272" s="66"/>
    </row>
    <row r="273" spans="1:17" ht="15.75" customHeight="1">
      <c r="A273" s="14" t="s">
        <v>465</v>
      </c>
      <c r="B273" s="100" t="s">
        <v>466</v>
      </c>
      <c r="C273" s="116">
        <v>187631</v>
      </c>
      <c r="D273" s="116">
        <v>29000</v>
      </c>
      <c r="E273" s="116"/>
      <c r="F273" s="116"/>
      <c r="G273" s="116">
        <v>2500</v>
      </c>
      <c r="H273" s="116"/>
      <c r="I273" s="116"/>
      <c r="J273" s="116"/>
      <c r="K273" s="135">
        <f t="shared" si="29"/>
        <v>219131</v>
      </c>
      <c r="L273" s="66"/>
      <c r="M273" s="66"/>
      <c r="N273" s="66"/>
      <c r="O273" s="66"/>
      <c r="P273" s="66"/>
      <c r="Q273" s="66"/>
    </row>
    <row r="274" spans="1:17" ht="15.75" customHeight="1">
      <c r="A274" s="14" t="s">
        <v>467</v>
      </c>
      <c r="B274" s="100" t="s">
        <v>468</v>
      </c>
      <c r="C274" s="100">
        <v>1537</v>
      </c>
      <c r="D274" s="114"/>
      <c r="E274" s="114">
        <v>0</v>
      </c>
      <c r="F274" s="114">
        <v>0</v>
      </c>
      <c r="G274" s="114">
        <v>0</v>
      </c>
      <c r="H274" s="114">
        <v>99000</v>
      </c>
      <c r="I274" s="114">
        <v>7590</v>
      </c>
      <c r="J274" s="114">
        <v>0</v>
      </c>
      <c r="K274" s="135">
        <f t="shared" si="29"/>
        <v>108127</v>
      </c>
      <c r="L274" s="66"/>
      <c r="M274" s="66"/>
      <c r="N274" s="66"/>
      <c r="O274" s="66"/>
      <c r="P274" s="66"/>
      <c r="Q274" s="66"/>
    </row>
    <row r="275" spans="1:17" ht="30" customHeight="1">
      <c r="A275" s="14" t="s">
        <v>469</v>
      </c>
      <c r="B275" s="100" t="s">
        <v>470</v>
      </c>
      <c r="C275" s="100"/>
      <c r="D275" s="116"/>
      <c r="E275" s="114"/>
      <c r="F275" s="114"/>
      <c r="G275" s="114"/>
      <c r="H275" s="114">
        <v>418054</v>
      </c>
      <c r="I275" s="114"/>
      <c r="J275" s="114"/>
      <c r="K275" s="135">
        <f t="shared" si="29"/>
        <v>418054</v>
      </c>
      <c r="L275" s="66"/>
      <c r="M275" s="66"/>
      <c r="N275" s="66"/>
      <c r="O275" s="66"/>
      <c r="P275" s="66"/>
      <c r="Q275" s="66"/>
    </row>
    <row r="276" spans="1:25" ht="29.25" customHeight="1">
      <c r="A276" s="100" t="s">
        <v>471</v>
      </c>
      <c r="B276" s="115" t="s">
        <v>472</v>
      </c>
      <c r="C276" s="114">
        <f aca="true" t="shared" si="31" ref="C276:J276">C277+C281+C282</f>
        <v>1075908</v>
      </c>
      <c r="D276" s="114">
        <f t="shared" si="31"/>
        <v>304515</v>
      </c>
      <c r="E276" s="114">
        <f t="shared" si="31"/>
        <v>0</v>
      </c>
      <c r="F276" s="114">
        <f t="shared" si="31"/>
        <v>0</v>
      </c>
      <c r="G276" s="114">
        <f t="shared" si="31"/>
        <v>2518555</v>
      </c>
      <c r="H276" s="114">
        <f t="shared" si="31"/>
        <v>411</v>
      </c>
      <c r="I276" s="114">
        <f t="shared" si="31"/>
        <v>0</v>
      </c>
      <c r="J276" s="114">
        <f t="shared" si="31"/>
        <v>0</v>
      </c>
      <c r="K276" s="135">
        <f t="shared" si="29"/>
        <v>3899389</v>
      </c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ht="14.25" customHeight="1">
      <c r="A277" s="130" t="s">
        <v>471</v>
      </c>
      <c r="B277" s="115" t="s">
        <v>473</v>
      </c>
      <c r="C277" s="116">
        <f aca="true" t="shared" si="32" ref="C277:J277">SUM(C278:C280)</f>
        <v>397658</v>
      </c>
      <c r="D277" s="116">
        <f t="shared" si="32"/>
        <v>77907</v>
      </c>
      <c r="E277" s="116">
        <f t="shared" si="32"/>
        <v>0</v>
      </c>
      <c r="F277" s="116">
        <f t="shared" si="32"/>
        <v>0</v>
      </c>
      <c r="G277" s="116">
        <f t="shared" si="32"/>
        <v>68754</v>
      </c>
      <c r="H277" s="116">
        <f t="shared" si="32"/>
        <v>0</v>
      </c>
      <c r="I277" s="116">
        <f t="shared" si="32"/>
        <v>0</v>
      </c>
      <c r="J277" s="116">
        <f t="shared" si="32"/>
        <v>0</v>
      </c>
      <c r="K277" s="135">
        <f t="shared" si="29"/>
        <v>544319</v>
      </c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ht="14.25" customHeight="1">
      <c r="A278" s="138"/>
      <c r="B278" s="21" t="s">
        <v>474</v>
      </c>
      <c r="C278" s="93">
        <v>383576</v>
      </c>
      <c r="D278" s="32">
        <v>75666</v>
      </c>
      <c r="E278" s="32"/>
      <c r="F278" s="32"/>
      <c r="G278" s="32">
        <v>68754</v>
      </c>
      <c r="H278" s="32"/>
      <c r="I278" s="32"/>
      <c r="J278" s="32"/>
      <c r="K278" s="135">
        <f t="shared" si="29"/>
        <v>527996</v>
      </c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ht="14.25" customHeight="1">
      <c r="A279" s="138"/>
      <c r="B279" s="21" t="s">
        <v>3</v>
      </c>
      <c r="C279" s="93">
        <v>6708</v>
      </c>
      <c r="D279" s="32">
        <v>725</v>
      </c>
      <c r="E279" s="32"/>
      <c r="F279" s="32"/>
      <c r="G279" s="32"/>
      <c r="H279" s="32"/>
      <c r="I279" s="32"/>
      <c r="J279" s="32"/>
      <c r="K279" s="135">
        <f t="shared" si="29"/>
        <v>7433</v>
      </c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ht="14.25" customHeight="1">
      <c r="A280" s="138"/>
      <c r="B280" s="21" t="s">
        <v>9</v>
      </c>
      <c r="C280" s="93">
        <v>7374</v>
      </c>
      <c r="D280" s="32">
        <v>1516</v>
      </c>
      <c r="E280" s="32"/>
      <c r="F280" s="32"/>
      <c r="G280" s="32"/>
      <c r="H280" s="32"/>
      <c r="I280" s="32"/>
      <c r="J280" s="32"/>
      <c r="K280" s="135">
        <f t="shared" si="29"/>
        <v>8890</v>
      </c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ht="14.25" customHeight="1">
      <c r="A281" s="139" t="s">
        <v>471</v>
      </c>
      <c r="B281" s="140" t="s">
        <v>475</v>
      </c>
      <c r="C281" s="141"/>
      <c r="D281" s="141"/>
      <c r="E281" s="141"/>
      <c r="F281" s="141"/>
      <c r="G281" s="141"/>
      <c r="H281" s="141"/>
      <c r="I281" s="141"/>
      <c r="J281" s="141"/>
      <c r="K281" s="135">
        <f t="shared" si="29"/>
        <v>0</v>
      </c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ht="14.25" customHeight="1">
      <c r="A282" s="142" t="s">
        <v>471</v>
      </c>
      <c r="B282" s="131" t="s">
        <v>476</v>
      </c>
      <c r="C282" s="143">
        <f>SUM(C283:C292)</f>
        <v>678250</v>
      </c>
      <c r="D282" s="143">
        <f aca="true" t="shared" si="33" ref="D282:J282">SUM(D283:D292)</f>
        <v>226608</v>
      </c>
      <c r="E282" s="143">
        <f t="shared" si="33"/>
        <v>0</v>
      </c>
      <c r="F282" s="143">
        <f t="shared" si="33"/>
        <v>0</v>
      </c>
      <c r="G282" s="143">
        <f>SUM(G283:G292)</f>
        <v>2449801</v>
      </c>
      <c r="H282" s="143">
        <f t="shared" si="33"/>
        <v>411</v>
      </c>
      <c r="I282" s="143">
        <f t="shared" si="33"/>
        <v>0</v>
      </c>
      <c r="J282" s="143">
        <f t="shared" si="33"/>
        <v>0</v>
      </c>
      <c r="K282" s="135">
        <f t="shared" si="29"/>
        <v>3355070</v>
      </c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ht="14.25" customHeight="1">
      <c r="A283" s="36"/>
      <c r="B283" s="21" t="s">
        <v>489</v>
      </c>
      <c r="C283" s="93">
        <v>27992</v>
      </c>
      <c r="D283" s="32">
        <v>11683</v>
      </c>
      <c r="E283" s="32"/>
      <c r="F283" s="32"/>
      <c r="G283" s="32"/>
      <c r="H283" s="32"/>
      <c r="I283" s="32"/>
      <c r="J283" s="32"/>
      <c r="K283" s="135">
        <f t="shared" si="29"/>
        <v>39675</v>
      </c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ht="14.25" customHeight="1">
      <c r="A284" s="36"/>
      <c r="B284" s="21" t="s">
        <v>490</v>
      </c>
      <c r="C284" s="93"/>
      <c r="D284" s="32">
        <v>5610</v>
      </c>
      <c r="E284" s="32"/>
      <c r="F284" s="32"/>
      <c r="G284" s="32"/>
      <c r="H284" s="32"/>
      <c r="I284" s="32"/>
      <c r="J284" s="32"/>
      <c r="K284" s="135">
        <f t="shared" si="29"/>
        <v>5610</v>
      </c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ht="14.25" customHeight="1">
      <c r="A285" s="36"/>
      <c r="B285" s="21" t="s">
        <v>477</v>
      </c>
      <c r="C285" s="93">
        <v>16201</v>
      </c>
      <c r="D285" s="32">
        <v>12311</v>
      </c>
      <c r="E285" s="32"/>
      <c r="F285" s="32"/>
      <c r="G285" s="32"/>
      <c r="H285" s="32"/>
      <c r="I285" s="32"/>
      <c r="J285" s="32"/>
      <c r="K285" s="135">
        <f t="shared" si="29"/>
        <v>28512</v>
      </c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ht="14.25" customHeight="1">
      <c r="A286" s="36"/>
      <c r="B286" s="21" t="s">
        <v>478</v>
      </c>
      <c r="C286" s="93">
        <v>267703</v>
      </c>
      <c r="D286" s="32">
        <v>95184</v>
      </c>
      <c r="E286" s="32"/>
      <c r="F286" s="32"/>
      <c r="G286" s="32">
        <v>1200</v>
      </c>
      <c r="H286" s="32"/>
      <c r="I286" s="32"/>
      <c r="J286" s="32"/>
      <c r="K286" s="135">
        <f t="shared" si="29"/>
        <v>364087</v>
      </c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ht="14.25" customHeight="1">
      <c r="A287" s="36"/>
      <c r="B287" s="21" t="s">
        <v>479</v>
      </c>
      <c r="C287" s="93">
        <v>148529</v>
      </c>
      <c r="D287" s="32">
        <v>49683</v>
      </c>
      <c r="E287" s="32"/>
      <c r="F287" s="32"/>
      <c r="G287" s="32">
        <v>264</v>
      </c>
      <c r="H287" s="32"/>
      <c r="I287" s="32"/>
      <c r="J287" s="32"/>
      <c r="K287" s="135">
        <f t="shared" si="29"/>
        <v>198476</v>
      </c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ht="14.25" customHeight="1">
      <c r="A288" s="36"/>
      <c r="B288" s="21" t="s">
        <v>480</v>
      </c>
      <c r="C288" s="93">
        <v>117187</v>
      </c>
      <c r="D288" s="32">
        <v>36210</v>
      </c>
      <c r="E288" s="32"/>
      <c r="F288" s="32"/>
      <c r="G288" s="32">
        <v>850</v>
      </c>
      <c r="H288" s="32">
        <v>231</v>
      </c>
      <c r="I288" s="32"/>
      <c r="J288" s="32"/>
      <c r="K288" s="135">
        <f t="shared" si="29"/>
        <v>154478</v>
      </c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ht="14.25" customHeight="1">
      <c r="A289" s="36"/>
      <c r="B289" s="21" t="s">
        <v>527</v>
      </c>
      <c r="C289" s="93">
        <v>7878</v>
      </c>
      <c r="D289" s="32"/>
      <c r="E289" s="32"/>
      <c r="F289" s="32"/>
      <c r="G289" s="32">
        <v>2444787</v>
      </c>
      <c r="H289" s="32"/>
      <c r="I289" s="32"/>
      <c r="J289" s="32"/>
      <c r="K289" s="135">
        <f t="shared" si="29"/>
        <v>2452665</v>
      </c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ht="14.25" customHeight="1">
      <c r="A290" s="36"/>
      <c r="B290" s="21" t="s">
        <v>481</v>
      </c>
      <c r="C290" s="93">
        <v>15493</v>
      </c>
      <c r="D290" s="32">
        <v>7215</v>
      </c>
      <c r="E290" s="32"/>
      <c r="F290" s="32"/>
      <c r="G290" s="32">
        <v>2100</v>
      </c>
      <c r="H290" s="32"/>
      <c r="I290" s="32"/>
      <c r="J290" s="32"/>
      <c r="K290" s="135">
        <f t="shared" si="29"/>
        <v>24808</v>
      </c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ht="14.25" customHeight="1">
      <c r="A291" s="36"/>
      <c r="B291" s="21" t="s">
        <v>487</v>
      </c>
      <c r="C291" s="93">
        <v>65868</v>
      </c>
      <c r="D291" s="32">
        <v>6321</v>
      </c>
      <c r="E291" s="32"/>
      <c r="F291" s="32"/>
      <c r="G291" s="32"/>
      <c r="H291" s="32">
        <v>180</v>
      </c>
      <c r="I291" s="32"/>
      <c r="J291" s="32"/>
      <c r="K291" s="135">
        <f t="shared" si="29"/>
        <v>72369</v>
      </c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ht="14.25" customHeight="1">
      <c r="A292" s="36"/>
      <c r="B292" s="21" t="s">
        <v>524</v>
      </c>
      <c r="C292" s="93">
        <v>11399</v>
      </c>
      <c r="D292" s="32">
        <v>2391</v>
      </c>
      <c r="E292" s="32"/>
      <c r="F292" s="32"/>
      <c r="G292" s="32">
        <v>600</v>
      </c>
      <c r="H292" s="32"/>
      <c r="I292" s="32"/>
      <c r="J292" s="32"/>
      <c r="K292" s="135">
        <f t="shared" si="29"/>
        <v>14390</v>
      </c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ht="27.75" customHeight="1">
      <c r="A293" s="144" t="s">
        <v>482</v>
      </c>
      <c r="B293" s="115" t="s">
        <v>483</v>
      </c>
      <c r="C293" s="114">
        <f>C294+C295</f>
        <v>42366</v>
      </c>
      <c r="D293" s="114">
        <f aca="true" t="shared" si="34" ref="D293:J293">D294+D295</f>
        <v>4000</v>
      </c>
      <c r="E293" s="114">
        <f t="shared" si="34"/>
        <v>16573</v>
      </c>
      <c r="F293" s="114">
        <f t="shared" si="34"/>
        <v>0</v>
      </c>
      <c r="G293" s="114">
        <f t="shared" si="34"/>
        <v>0</v>
      </c>
      <c r="H293" s="114">
        <f t="shared" si="34"/>
        <v>41000</v>
      </c>
      <c r="I293" s="114">
        <f t="shared" si="34"/>
        <v>80000</v>
      </c>
      <c r="J293" s="114">
        <f t="shared" si="34"/>
        <v>0</v>
      </c>
      <c r="K293" s="135">
        <f t="shared" si="29"/>
        <v>183939</v>
      </c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17" ht="29.25" customHeight="1">
      <c r="A294" s="145" t="s">
        <v>482</v>
      </c>
      <c r="B294" s="14" t="s">
        <v>484</v>
      </c>
      <c r="C294" s="14"/>
      <c r="D294" s="32"/>
      <c r="E294" s="32"/>
      <c r="F294" s="32"/>
      <c r="G294" s="32"/>
      <c r="H294" s="32">
        <v>41000</v>
      </c>
      <c r="I294" s="32">
        <v>80000</v>
      </c>
      <c r="J294" s="32"/>
      <c r="K294" s="25">
        <f t="shared" si="29"/>
        <v>121000</v>
      </c>
      <c r="L294" s="66"/>
      <c r="M294" s="66"/>
      <c r="N294" s="66"/>
      <c r="O294" s="66"/>
      <c r="P294" s="66"/>
      <c r="Q294" s="66"/>
    </row>
    <row r="295" spans="1:17" ht="14.25" customHeight="1">
      <c r="A295" s="36" t="s">
        <v>482</v>
      </c>
      <c r="B295" s="14" t="s">
        <v>485</v>
      </c>
      <c r="C295" s="32">
        <v>42366</v>
      </c>
      <c r="D295" s="32">
        <v>4000</v>
      </c>
      <c r="E295" s="32">
        <v>16573</v>
      </c>
      <c r="F295" s="32"/>
      <c r="G295" s="32"/>
      <c r="H295" s="32"/>
      <c r="I295" s="32"/>
      <c r="J295" s="32"/>
      <c r="K295" s="135">
        <f t="shared" si="29"/>
        <v>62939</v>
      </c>
      <c r="L295" s="66"/>
      <c r="M295" s="66"/>
      <c r="N295" s="66"/>
      <c r="O295" s="66"/>
      <c r="P295" s="66"/>
      <c r="Q295" s="66"/>
    </row>
    <row r="296" spans="1:25" ht="15">
      <c r="A296" s="146"/>
      <c r="B296" s="132" t="s">
        <v>486</v>
      </c>
      <c r="C296" s="133">
        <f aca="true" t="shared" si="35" ref="C296:J296">C4+C24+C26+C38+C54+C97+C110+C191+C271</f>
        <v>14368444</v>
      </c>
      <c r="D296" s="133">
        <f t="shared" si="35"/>
        <v>5514846</v>
      </c>
      <c r="E296" s="147">
        <f t="shared" si="35"/>
        <v>155898</v>
      </c>
      <c r="F296" s="147">
        <f t="shared" si="35"/>
        <v>10000</v>
      </c>
      <c r="G296" s="147">
        <f t="shared" si="35"/>
        <v>4451463</v>
      </c>
      <c r="H296" s="147">
        <f t="shared" si="35"/>
        <v>1061719</v>
      </c>
      <c r="I296" s="147">
        <f t="shared" si="35"/>
        <v>372590</v>
      </c>
      <c r="J296" s="147">
        <f t="shared" si="35"/>
        <v>28608</v>
      </c>
      <c r="K296" s="88">
        <f t="shared" si="29"/>
        <v>25963568</v>
      </c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spans="1:15" ht="13.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</row>
    <row r="298" spans="1:15" ht="14.2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</row>
    <row r="299" spans="1:15" ht="15">
      <c r="A299" s="66"/>
      <c r="B299" s="76" t="s">
        <v>596</v>
      </c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</row>
    <row r="300" spans="1:15" ht="1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</row>
    <row r="301" spans="1:15" ht="18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</row>
    <row r="302" spans="1:15" ht="24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</row>
    <row r="303" spans="1:15" ht="17.2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</row>
    <row r="304" spans="1:15" ht="21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</row>
    <row r="305" spans="1:15" ht="18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</row>
    <row r="306" spans="1:15" ht="21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</row>
    <row r="307" spans="1:15" ht="23.2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</row>
    <row r="308" spans="1:15" ht="20.2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</row>
    <row r="309" spans="1:15" ht="21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</row>
    <row r="310" spans="1:15" ht="18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</row>
    <row r="311" spans="1:15" ht="1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</row>
    <row r="312" spans="1:15" ht="14.2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</row>
    <row r="313" spans="1:15" ht="1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</row>
    <row r="314" spans="1:15" ht="1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</row>
    <row r="315" spans="1:15" ht="17.2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</row>
    <row r="316" spans="1:15" ht="1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</row>
    <row r="317" spans="1:15" ht="1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</row>
    <row r="318" spans="1:15" ht="1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</row>
    <row r="319" spans="1:15" ht="1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</row>
    <row r="320" spans="1:15" ht="1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</row>
    <row r="321" spans="1:15" ht="1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</row>
    <row r="322" spans="1:15" ht="1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</row>
    <row r="323" spans="1:15" ht="1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</row>
    <row r="324" spans="1:15" ht="1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</row>
    <row r="325" spans="1:15" ht="1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</row>
    <row r="326" spans="1:15" ht="1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</row>
    <row r="327" spans="1:15" ht="1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</row>
    <row r="328" spans="1:15" ht="1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</row>
    <row r="329" spans="1:15" ht="1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</row>
    <row r="330" spans="1:15" ht="1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</row>
    <row r="331" spans="1:15" ht="1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</row>
    <row r="332" spans="1:15" ht="1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</row>
    <row r="333" spans="1:15" ht="1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</row>
    <row r="334" spans="1:15" ht="1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</row>
    <row r="335" spans="1:15" ht="1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</row>
    <row r="336" spans="1:15" ht="1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</row>
    <row r="337" spans="1:15" ht="1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</row>
    <row r="338" spans="1:15" ht="1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</row>
    <row r="339" spans="1:15" ht="1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</row>
    <row r="340" spans="1:15" ht="1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</row>
    <row r="341" spans="1:15" ht="1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</row>
    <row r="342" spans="1:15" ht="1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</row>
    <row r="343" spans="1:15" ht="1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</row>
    <row r="344" spans="1:15" ht="1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</row>
    <row r="345" spans="1:15" ht="1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</row>
    <row r="346" spans="1:15" ht="1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</row>
    <row r="347" spans="1:15" ht="1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</row>
    <row r="348" spans="1:15" ht="1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</row>
    <row r="349" spans="1:15" ht="1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</row>
    <row r="350" spans="1:15" ht="1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</row>
    <row r="351" spans="1:15" ht="1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</row>
    <row r="352" spans="1:15" ht="1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</row>
    <row r="353" spans="1:15" ht="1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</row>
    <row r="354" spans="1:15" ht="1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</row>
    <row r="355" spans="1:15" ht="1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</row>
    <row r="356" spans="1:15" ht="1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</row>
    <row r="357" spans="1:15" ht="1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</row>
    <row r="358" spans="1:15" ht="1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</row>
    <row r="359" spans="1:15" ht="1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</row>
    <row r="360" spans="1:15" ht="1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</row>
    <row r="361" spans="1:15" ht="1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</row>
    <row r="362" spans="1:15" ht="1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</row>
    <row r="363" spans="1:15" ht="1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</row>
    <row r="364" spans="1:15" ht="1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</row>
    <row r="365" spans="1:15" ht="1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</row>
    <row r="366" spans="1:15" ht="1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</row>
    <row r="367" spans="1:15" ht="1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</row>
    <row r="368" spans="1:15" ht="1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</row>
    <row r="369" spans="1:15" ht="1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</row>
    <row r="370" spans="1:15" ht="1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</row>
    <row r="371" spans="1:15" ht="1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</row>
    <row r="372" spans="1:15" ht="1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</row>
    <row r="373" spans="1:15" ht="1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</row>
    <row r="374" spans="1:15" ht="1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</row>
    <row r="375" spans="1:15" ht="1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</row>
    <row r="376" spans="1:15" ht="1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</row>
    <row r="377" spans="1:15" ht="1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</row>
    <row r="378" spans="1:15" ht="1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</row>
    <row r="379" spans="1:15" ht="1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</row>
    <row r="380" spans="1:15" ht="1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</row>
    <row r="381" spans="1:15" ht="1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</row>
    <row r="382" spans="1:15" ht="1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</row>
    <row r="383" spans="1:15" ht="1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</row>
    <row r="384" spans="1:15" ht="1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</row>
    <row r="385" spans="1:15" ht="1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</row>
    <row r="386" spans="1:15" ht="1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</row>
    <row r="387" spans="1:15" ht="1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</row>
    <row r="388" spans="1:15" ht="1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</row>
    <row r="389" spans="1:15" ht="1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</row>
    <row r="390" spans="1:15" ht="1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</row>
    <row r="391" spans="1:15" ht="1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</row>
    <row r="392" spans="1:15" ht="1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</row>
    <row r="393" spans="1:15" ht="1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</row>
    <row r="394" spans="1:15" ht="1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</row>
    <row r="395" spans="1:15" ht="1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</row>
    <row r="396" spans="1:15" ht="1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</row>
    <row r="397" spans="1:15" ht="1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</row>
    <row r="398" spans="1:15" ht="1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</row>
    <row r="399" spans="1:15" ht="1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</row>
    <row r="400" spans="1:15" ht="1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</row>
    <row r="401" spans="1:15" ht="1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</row>
    <row r="402" spans="1:15" ht="1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</row>
    <row r="403" spans="1:15" ht="1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</row>
    <row r="404" spans="1:15" ht="1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</row>
    <row r="405" spans="1:15" ht="1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</row>
    <row r="406" spans="1:15" ht="1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</row>
    <row r="407" spans="1:15" ht="1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</row>
    <row r="408" spans="1:15" ht="1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</row>
    <row r="409" spans="1:15" ht="1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</row>
    <row r="410" spans="1:15" ht="1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</row>
    <row r="411" spans="1:15" ht="1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</row>
    <row r="412" spans="1:15" ht="1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</row>
    <row r="413" spans="1:15" ht="1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</row>
    <row r="414" spans="1:15" ht="1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</row>
    <row r="415" spans="1:15" ht="1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</row>
    <row r="416" spans="1:15" ht="1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</row>
    <row r="417" spans="1:15" ht="1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</row>
    <row r="418" spans="1:15" ht="1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</row>
    <row r="419" spans="1:15" ht="1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</row>
    <row r="420" spans="1:15" ht="1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</row>
    <row r="421" spans="1:15" ht="1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</row>
    <row r="422" spans="1:15" ht="1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</row>
    <row r="423" spans="1:15" ht="1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</row>
    <row r="424" spans="1:15" ht="1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</row>
    <row r="425" spans="1:15" ht="1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</row>
    <row r="426" spans="1:15" ht="1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</row>
    <row r="427" spans="1:15" ht="1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</row>
    <row r="428" spans="1:15" ht="1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</row>
    <row r="429" spans="1:15" ht="1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</row>
    <row r="430" spans="1:15" ht="1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</row>
    <row r="431" spans="1:15" ht="1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</row>
    <row r="432" spans="1:15" ht="1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</row>
    <row r="433" spans="1:15" ht="1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</row>
    <row r="434" spans="1:15" ht="1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</row>
    <row r="435" spans="1:15" ht="1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</row>
    <row r="436" spans="1:15" ht="1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</row>
    <row r="437" spans="1:15" ht="1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</row>
    <row r="438" spans="1:15" ht="1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</row>
    <row r="439" spans="1:15" ht="1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</row>
    <row r="440" spans="1:15" ht="1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</row>
    <row r="441" spans="1:15" ht="1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</row>
    <row r="442" spans="1:15" ht="1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</row>
    <row r="443" spans="1:15" ht="1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</row>
    <row r="444" spans="1:15" ht="1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</row>
    <row r="445" spans="1:15" ht="1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</row>
    <row r="446" spans="1:15" ht="1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</row>
    <row r="447" spans="1:15" ht="1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</row>
    <row r="448" spans="1:15" ht="1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</row>
    <row r="449" spans="1:15" ht="1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</row>
    <row r="450" spans="1:15" ht="1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</row>
    <row r="451" spans="1:15" ht="1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</row>
    <row r="452" spans="1:15" ht="1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</row>
    <row r="453" spans="1:15" ht="1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</row>
    <row r="454" spans="1:15" ht="1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</row>
    <row r="455" spans="1:15" ht="1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</row>
    <row r="456" spans="1:15" ht="1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</row>
    <row r="457" spans="1:15" ht="1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</row>
    <row r="458" spans="1:15" ht="1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</row>
    <row r="459" spans="1:15" ht="1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</row>
    <row r="460" spans="1:15" ht="1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</row>
    <row r="461" spans="1:15" ht="1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</row>
    <row r="462" spans="1:15" ht="1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</row>
    <row r="463" spans="1:15" ht="1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</row>
    <row r="464" spans="1:15" ht="1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</row>
    <row r="465" spans="1:15" ht="1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</row>
    <row r="466" spans="1:15" ht="1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</row>
    <row r="467" spans="1:15" ht="1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</row>
    <row r="468" spans="1:15" ht="1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</row>
    <row r="469" spans="1:15" ht="1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</row>
    <row r="470" spans="1:15" ht="1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</row>
    <row r="471" spans="1:15" ht="1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</row>
    <row r="472" spans="1:15" ht="1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</row>
    <row r="473" spans="1:15" ht="1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</row>
    <row r="474" spans="1:15" ht="1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</row>
    <row r="475" spans="1:15" ht="1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</row>
    <row r="476" spans="1:15" ht="1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</row>
    <row r="477" spans="1:15" ht="1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</row>
    <row r="478" spans="1:15" ht="1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</row>
    <row r="479" spans="1:15" ht="1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</row>
    <row r="480" spans="1:15" ht="1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</row>
    <row r="481" spans="1:15" ht="1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</row>
    <row r="482" spans="1:15" ht="1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</row>
    <row r="483" spans="1:15" ht="1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</row>
    <row r="484" spans="1:15" ht="1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</row>
    <row r="485" spans="1:15" ht="1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</row>
    <row r="486" spans="1:15" ht="1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</row>
    <row r="487" spans="1:15" ht="1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</row>
    <row r="488" spans="1:15" ht="1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</row>
    <row r="489" spans="1:15" ht="1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</row>
    <row r="490" spans="1:15" ht="1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</row>
    <row r="491" spans="1:15" ht="1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</row>
    <row r="492" spans="1:15" ht="1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</row>
    <row r="493" spans="1:15" ht="1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</row>
    <row r="494" spans="1:15" ht="1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</row>
    <row r="495" spans="1:15" ht="1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</row>
    <row r="496" spans="1:15" ht="1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</row>
    <row r="497" spans="1:15" ht="1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</row>
    <row r="498" spans="1:15" ht="1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</row>
    <row r="499" spans="1:15" ht="1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</row>
    <row r="500" spans="1:15" ht="1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</row>
    <row r="501" spans="1:15" ht="1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</row>
    <row r="502" spans="1:15" ht="1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</row>
    <row r="503" spans="1:15" ht="1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</row>
    <row r="504" spans="1:15" ht="1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</row>
    <row r="505" spans="1:15" ht="1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</row>
    <row r="506" spans="1:15" ht="1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</row>
    <row r="507" spans="1:15" ht="1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</row>
    <row r="508" spans="1:15" ht="1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</row>
    <row r="509" spans="1:15" ht="1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</row>
    <row r="510" spans="1:15" ht="1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</row>
    <row r="511" spans="1:15" ht="1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</row>
    <row r="512" spans="1:15" ht="1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</row>
    <row r="513" spans="1:15" ht="1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</row>
    <row r="514" spans="1:15" ht="1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</row>
    <row r="515" spans="1:15" ht="1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</row>
    <row r="516" spans="1:15" ht="1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</row>
    <row r="517" spans="1:15" ht="1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</row>
    <row r="518" spans="1:15" ht="1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</row>
    <row r="519" spans="1:15" ht="1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</row>
    <row r="520" spans="1:15" ht="1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</row>
    <row r="521" spans="1:15" ht="1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</row>
    <row r="522" spans="1:15" ht="1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</row>
    <row r="523" spans="1:15" ht="1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</row>
    <row r="524" spans="1:15" ht="1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</row>
    <row r="525" spans="1:15" ht="1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</row>
    <row r="526" spans="1:15" ht="1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</row>
    <row r="527" spans="1:15" ht="1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</row>
    <row r="528" spans="1:15" ht="1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</row>
    <row r="529" spans="1:15" ht="1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</row>
    <row r="530" spans="1:15" ht="1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</row>
    <row r="531" spans="1:15" ht="1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</row>
    <row r="532" spans="1:15" ht="1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</row>
    <row r="533" spans="1:15" ht="1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</row>
    <row r="534" spans="1:15" ht="1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</row>
    <row r="535" spans="1:15" ht="1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</row>
    <row r="536" spans="1:15" ht="1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</row>
    <row r="537" spans="1:15" ht="1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</row>
    <row r="538" spans="1:15" ht="1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</row>
    <row r="539" spans="1:15" ht="1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</row>
    <row r="540" spans="1:15" ht="1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</row>
    <row r="541" spans="1:15" ht="1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</row>
    <row r="542" spans="1:15" ht="1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</row>
    <row r="543" spans="1:15" ht="1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</row>
    <row r="544" spans="1:15" ht="1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</row>
    <row r="545" spans="1:15" ht="1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</row>
    <row r="546" spans="1:15" ht="1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</row>
    <row r="547" spans="1:15" ht="1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</row>
    <row r="548" spans="1:15" ht="1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</row>
    <row r="549" spans="1:15" ht="1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</row>
    <row r="550" spans="1:15" ht="1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</row>
    <row r="551" spans="1:15" ht="1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</row>
    <row r="552" spans="1:15" ht="1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</row>
    <row r="553" spans="1:15" ht="1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</row>
    <row r="554" spans="1:15" ht="1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</row>
    <row r="555" spans="1:15" ht="1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</row>
    <row r="556" spans="1:15" ht="1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</row>
    <row r="557" spans="1:15" ht="1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</row>
    <row r="558" spans="1:15" ht="1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</row>
    <row r="559" spans="1:15" ht="1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</row>
    <row r="560" spans="1:15" ht="1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</row>
    <row r="561" spans="1:15" ht="1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</row>
    <row r="562" spans="1:15" ht="1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</row>
    <row r="563" spans="1:15" ht="1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</row>
    <row r="564" spans="1:15" ht="1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</row>
    <row r="565" spans="1:15" ht="1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</row>
    <row r="566" spans="1:15" ht="1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</row>
    <row r="567" spans="1:15" ht="1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</row>
    <row r="568" spans="1:15" ht="1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</row>
    <row r="569" spans="1:15" ht="1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</row>
    <row r="570" spans="1:15" ht="1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</row>
    <row r="571" spans="1:15" ht="1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</row>
    <row r="572" spans="1:15" ht="1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</row>
    <row r="573" spans="1:15" ht="15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</row>
    <row r="574" spans="1:15" ht="15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</row>
    <row r="575" spans="1:15" ht="1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</row>
    <row r="576" spans="1:15" ht="15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</row>
    <row r="577" spans="1:15" ht="15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</row>
    <row r="578" spans="1:15" ht="15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</row>
    <row r="579" spans="1:15" ht="15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</row>
    <row r="580" spans="1:15" ht="15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</row>
    <row r="581" spans="1:15" ht="15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</row>
    <row r="582" spans="1:15" ht="15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</row>
    <row r="583" spans="1:15" ht="15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</row>
    <row r="584" spans="1:15" ht="15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</row>
    <row r="585" spans="1:15" ht="1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</row>
    <row r="586" spans="1:15" ht="15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</row>
    <row r="587" spans="1:15" ht="15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</row>
    <row r="588" spans="1:15" ht="1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</row>
    <row r="589" spans="1:15" ht="15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</row>
    <row r="590" spans="1:15" ht="15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</row>
    <row r="591" spans="1:15" ht="15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</row>
    <row r="592" spans="1:15" ht="15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</row>
    <row r="593" spans="1:15" ht="15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</row>
    <row r="594" spans="1:15" ht="15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</row>
    <row r="595" spans="1:15" ht="1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</row>
    <row r="596" spans="1:15" ht="15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</row>
    <row r="597" spans="1:15" ht="15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</row>
    <row r="598" spans="1:15" ht="15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</row>
    <row r="599" spans="1:15" ht="15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</row>
    <row r="600" spans="1:15" ht="15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</row>
    <row r="601" spans="1:15" ht="15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</row>
    <row r="602" spans="1:15" ht="15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</row>
    <row r="603" spans="1:15" ht="15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</row>
    <row r="604" spans="1:15" ht="15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</row>
    <row r="605" spans="1:15" ht="1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</row>
    <row r="606" spans="1:15" ht="1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</row>
    <row r="607" spans="1:15" ht="15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</row>
    <row r="608" spans="1:15" ht="1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</row>
    <row r="609" spans="1:15" ht="15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</row>
    <row r="610" spans="1:15" ht="15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</row>
    <row r="611" spans="1:15" ht="1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</row>
    <row r="612" spans="1:15" ht="15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</row>
    <row r="613" spans="1:15" ht="15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</row>
    <row r="614" spans="1:15" ht="15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</row>
    <row r="615" spans="1:15" ht="1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</row>
    <row r="616" spans="1:15" ht="15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</row>
    <row r="617" spans="1:15" ht="15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</row>
    <row r="618" spans="1:15" ht="15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</row>
    <row r="619" spans="1:15" ht="15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</row>
    <row r="620" spans="1:15" ht="15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</row>
    <row r="621" spans="1:15" ht="15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</row>
    <row r="622" spans="1:15" ht="15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</row>
    <row r="623" spans="1:15" ht="15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</row>
    <row r="624" spans="1:15" ht="15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</row>
    <row r="625" spans="1:15" ht="1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</row>
    <row r="626" spans="1:15" ht="15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</row>
    <row r="627" spans="1:15" ht="15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</row>
    <row r="628" spans="1:15" ht="15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</row>
    <row r="629" spans="1:15" ht="15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</row>
    <row r="630" spans="1:15" ht="15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</row>
    <row r="631" spans="1:15" ht="15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</row>
    <row r="632" spans="1:15" ht="15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</row>
    <row r="633" spans="1:15" ht="15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</row>
    <row r="634" spans="1:15" ht="15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</row>
    <row r="635" spans="1:15" ht="1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</row>
    <row r="636" spans="1:15" ht="15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</row>
    <row r="637" spans="1:15" ht="15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</row>
    <row r="638" spans="1:15" ht="15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</row>
    <row r="639" spans="1:15" ht="15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</row>
    <row r="640" spans="1:15" ht="15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</row>
    <row r="641" spans="1:15" ht="15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</row>
    <row r="642" spans="1:15" ht="15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</row>
    <row r="643" spans="1:15" ht="15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</row>
    <row r="644" spans="1:15" ht="15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</row>
    <row r="645" spans="1:15" ht="1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</row>
    <row r="646" spans="1:15" ht="15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</row>
    <row r="647" spans="1:15" ht="15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</row>
    <row r="648" spans="1:15" ht="15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</row>
    <row r="649" spans="1:15" ht="15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</row>
    <row r="650" spans="1:15" ht="15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</row>
    <row r="651" spans="1:15" ht="15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</row>
    <row r="652" spans="1:15" ht="15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</row>
    <row r="653" spans="1:15" ht="1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</row>
    <row r="654" spans="1:15" ht="15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</row>
    <row r="655" spans="1:15" ht="1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</row>
    <row r="656" spans="1:15" ht="15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</row>
    <row r="657" spans="1:15" ht="15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</row>
    <row r="658" spans="1:15" ht="15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</row>
    <row r="659" spans="1:15" ht="15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</row>
    <row r="660" spans="1:15" ht="15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</row>
    <row r="661" spans="1:15" ht="15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</row>
    <row r="662" spans="1:15" ht="15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</row>
    <row r="663" spans="1:15" ht="15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</row>
    <row r="664" spans="1:15" ht="15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</row>
    <row r="665" spans="1:15" ht="1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</row>
    <row r="666" spans="1:15" ht="1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</row>
    <row r="667" spans="1:15" ht="1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</row>
    <row r="668" spans="1:15" ht="1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</row>
    <row r="669" spans="1:15" ht="1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</row>
    <row r="670" spans="1:15" ht="1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</row>
    <row r="671" spans="1:15" ht="1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</row>
    <row r="672" spans="1:15" ht="1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</row>
    <row r="673" spans="1:15" ht="1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</row>
    <row r="674" spans="1:15" ht="1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</row>
    <row r="675" spans="1:15" ht="1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</row>
    <row r="676" spans="1:15" ht="1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</row>
    <row r="677" spans="1:15" ht="1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</row>
    <row r="678" spans="1:15" ht="1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</row>
    <row r="679" spans="1:15" ht="1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</row>
    <row r="680" spans="1:15" ht="1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</row>
    <row r="681" spans="1:15" ht="1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</row>
    <row r="682" spans="1:15" ht="1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</row>
    <row r="683" spans="1:15" ht="1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</row>
    <row r="684" spans="1:15" ht="1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</row>
    <row r="685" spans="1:15" ht="1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</row>
    <row r="686" spans="1:15" ht="1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</row>
    <row r="687" spans="1:15" ht="1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</row>
    <row r="688" spans="1:15" ht="1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</row>
    <row r="689" spans="1:15" ht="1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</row>
    <row r="690" spans="1:15" ht="1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</row>
    <row r="691" spans="1:15" ht="1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</row>
    <row r="692" spans="1:15" ht="1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</row>
    <row r="693" spans="1:15" ht="1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</row>
    <row r="694" spans="1:15" ht="1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</row>
    <row r="695" spans="1:15" ht="1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</row>
    <row r="696" spans="1:15" ht="1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</row>
    <row r="697" spans="1:15" ht="1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</row>
    <row r="698" spans="1:15" ht="1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</row>
    <row r="699" spans="1:15" ht="1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</row>
    <row r="700" spans="1:15" ht="1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</row>
    <row r="701" spans="1:15" ht="1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</row>
    <row r="702" spans="1:15" ht="1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</row>
    <row r="703" spans="1:15" ht="1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</row>
    <row r="704" spans="1:15" ht="1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</row>
    <row r="705" spans="1:15" ht="1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</row>
    <row r="706" spans="1:15" ht="1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</row>
    <row r="707" spans="1:15" ht="1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</row>
    <row r="708" spans="1:15" ht="1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</row>
    <row r="709" spans="1:15" ht="1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</row>
    <row r="710" spans="1:15" ht="1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</row>
    <row r="711" spans="1:15" ht="1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</row>
    <row r="712" spans="1:15" ht="1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</row>
    <row r="713" spans="1:15" ht="1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</row>
    <row r="714" spans="1:15" ht="1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</row>
    <row r="715" spans="1:15" ht="1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</row>
    <row r="716" spans="1:15" ht="1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</row>
    <row r="717" spans="1:15" ht="1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</row>
    <row r="718" spans="1:15" ht="1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</row>
    <row r="719" spans="1:15" ht="1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</row>
    <row r="720" spans="1:15" ht="1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</row>
    <row r="721" spans="1:15" ht="1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</row>
    <row r="722" spans="1:15" ht="1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</row>
    <row r="723" spans="1:15" ht="1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</row>
    <row r="724" spans="1:15" ht="1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</row>
    <row r="725" spans="1:15" ht="1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</row>
    <row r="726" spans="1:15" ht="1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</row>
    <row r="727" spans="1:15" ht="1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</row>
    <row r="728" spans="1:15" ht="1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</row>
    <row r="729" spans="1:15" ht="1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</row>
    <row r="730" spans="1:15" ht="1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</row>
    <row r="731" spans="1:15" ht="1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</row>
    <row r="732" spans="1:15" ht="1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</row>
    <row r="733" spans="1:15" ht="1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</row>
    <row r="734" spans="1:15" ht="1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</row>
    <row r="735" spans="1:15" ht="1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</row>
    <row r="736" spans="1:15" ht="1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</row>
    <row r="737" spans="1:15" ht="1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</row>
    <row r="738" spans="1:15" ht="1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</row>
    <row r="739" spans="1:15" ht="1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</row>
    <row r="740" spans="1:15" ht="1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</row>
    <row r="741" spans="1:15" ht="1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</row>
    <row r="742" spans="1:15" ht="1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</row>
    <row r="743" spans="1:15" ht="1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</row>
    <row r="744" spans="1:15" ht="1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</row>
    <row r="745" spans="1:15" ht="1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</row>
    <row r="746" spans="1:15" ht="1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</row>
    <row r="747" spans="1:15" ht="1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</row>
    <row r="748" spans="1:15" ht="1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</row>
    <row r="749" spans="1:15" ht="1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</row>
    <row r="750" spans="1:15" ht="1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</row>
    <row r="751" spans="1:15" ht="1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</row>
    <row r="752" spans="1:15" ht="1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</row>
    <row r="753" spans="1:15" ht="1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</row>
    <row r="754" spans="1:15" ht="1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</row>
    <row r="755" spans="1:15" ht="1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</row>
    <row r="756" spans="1:15" ht="1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</row>
    <row r="757" spans="1:15" ht="1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</row>
    <row r="758" spans="1:15" ht="1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</row>
    <row r="759" spans="1:15" ht="1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</row>
    <row r="760" spans="1:15" ht="1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</row>
    <row r="761" spans="1:15" ht="1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</row>
    <row r="762" spans="1:15" ht="1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</row>
    <row r="763" spans="1:15" ht="1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</row>
    <row r="764" spans="1:15" ht="1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</row>
    <row r="765" spans="1:15" ht="1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</row>
    <row r="766" spans="1:15" ht="1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</row>
    <row r="767" spans="1:15" ht="1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</row>
    <row r="768" spans="1:15" ht="1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</row>
    <row r="769" spans="1:15" ht="1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</row>
    <row r="770" spans="1:15" ht="1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</row>
    <row r="771" spans="1:15" ht="1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</row>
    <row r="772" spans="1:15" ht="1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</row>
    <row r="773" spans="1:15" ht="1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</row>
    <row r="774" spans="1:15" ht="1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</row>
    <row r="775" spans="1:15" ht="1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</row>
    <row r="776" spans="1:15" ht="1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</row>
    <row r="777" spans="1:15" ht="1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</row>
    <row r="778" spans="1:15" ht="1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</row>
    <row r="779" spans="1:15" ht="1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</row>
    <row r="780" spans="1:15" ht="1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</row>
    <row r="781" spans="1:15" ht="1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</row>
    <row r="782" spans="1:15" ht="1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</row>
    <row r="783" spans="1:15" ht="1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</row>
    <row r="784" spans="1:15" ht="1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</row>
    <row r="785" spans="1:15" ht="1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</row>
    <row r="786" spans="1:15" ht="1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</row>
    <row r="787" spans="1:15" ht="1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</row>
    <row r="788" spans="1:15" ht="1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</row>
    <row r="789" spans="1:15" ht="1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</row>
    <row r="790" spans="1:15" ht="1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</row>
    <row r="791" spans="1:15" ht="1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</row>
    <row r="792" spans="1:15" ht="1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</row>
    <row r="793" spans="1:15" ht="1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</row>
    <row r="794" spans="1:15" ht="1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</row>
    <row r="795" spans="1:15" ht="1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</row>
    <row r="796" spans="1:15" ht="1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</row>
    <row r="797" spans="1:15" ht="1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</row>
    <row r="798" spans="1:15" ht="1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</row>
    <row r="799" spans="1:15" ht="1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</row>
    <row r="800" spans="1:15" ht="1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</row>
    <row r="801" spans="1:15" ht="1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</row>
    <row r="802" spans="1:15" ht="1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</row>
    <row r="803" spans="1:15" ht="1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</row>
    <row r="804" spans="1:15" ht="1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</row>
    <row r="805" spans="1:15" ht="1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</row>
    <row r="806" spans="1:15" ht="1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</row>
    <row r="807" spans="1:15" ht="1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</row>
    <row r="808" spans="1:15" ht="1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</row>
    <row r="809" spans="1:15" ht="1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</row>
    <row r="810" spans="1:15" ht="1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</row>
    <row r="811" spans="1:15" ht="1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</row>
    <row r="812" spans="1:15" ht="1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</row>
    <row r="813" spans="1:15" ht="1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</row>
    <row r="814" spans="1:15" ht="1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</row>
    <row r="815" spans="1:15" ht="1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</row>
    <row r="816" spans="1:15" ht="1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</row>
    <row r="817" spans="1:15" ht="1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</row>
    <row r="818" spans="1:15" ht="1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</row>
    <row r="819" spans="1:15" ht="1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</row>
    <row r="820" spans="1:15" ht="1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</row>
    <row r="821" spans="1:15" ht="1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</row>
    <row r="822" spans="1:15" ht="1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</row>
    <row r="823" spans="1:15" ht="1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</row>
    <row r="824" spans="1:15" ht="1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</row>
    <row r="825" spans="1:15" ht="1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</row>
    <row r="826" spans="1:15" ht="1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</row>
    <row r="827" spans="1:15" ht="1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</row>
    <row r="828" spans="1:15" ht="1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</row>
    <row r="829" spans="1:15" ht="1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</row>
    <row r="830" spans="1:15" ht="1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</row>
    <row r="831" spans="1:15" ht="1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</row>
    <row r="832" spans="1:15" ht="1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</row>
    <row r="833" spans="1:15" ht="1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</row>
    <row r="834" spans="1:15" ht="1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</row>
    <row r="835" spans="1:15" ht="1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</row>
    <row r="836" spans="1:15" ht="1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</row>
    <row r="837" spans="1:15" ht="1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</row>
    <row r="838" spans="1:15" ht="1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</row>
    <row r="839" spans="1:15" ht="1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</row>
    <row r="840" spans="1:15" ht="1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</row>
    <row r="841" spans="1:15" ht="1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</row>
    <row r="842" spans="1:15" ht="1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</row>
    <row r="843" spans="1:15" ht="1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</row>
    <row r="844" spans="1:15" ht="1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</row>
    <row r="845" spans="1:15" ht="1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</row>
    <row r="846" spans="1:15" ht="1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</row>
    <row r="847" spans="1:15" ht="1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</row>
    <row r="848" spans="1:15" ht="1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</row>
    <row r="849" spans="1:15" ht="1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</row>
    <row r="850" spans="1:15" ht="1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</row>
    <row r="851" spans="1:15" ht="1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</row>
    <row r="852" spans="1:15" ht="1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</row>
    <row r="853" spans="1:15" ht="1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</row>
    <row r="854" spans="1:15" ht="1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</row>
    <row r="855" spans="1:15" ht="1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</row>
    <row r="856" spans="1:15" ht="1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</row>
    <row r="857" spans="1:15" ht="1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</row>
    <row r="858" spans="1:15" ht="1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</row>
    <row r="859" spans="1:15" ht="1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</row>
    <row r="860" spans="1:15" ht="1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</row>
    <row r="861" spans="1:15" ht="1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</row>
    <row r="862" spans="1:15" ht="1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</row>
    <row r="863" spans="1:15" ht="1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</row>
    <row r="864" spans="1:15" ht="1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</row>
    <row r="865" spans="1:15" ht="1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</row>
    <row r="866" spans="1:15" ht="1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</row>
    <row r="867" spans="1:15" ht="1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</row>
    <row r="868" spans="1:15" ht="1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</row>
    <row r="869" spans="1:15" ht="1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</row>
    <row r="870" spans="1:15" ht="1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</row>
    <row r="871" spans="1:15" ht="1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</row>
    <row r="872" spans="1:15" ht="1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</row>
    <row r="873" spans="1:15" ht="1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</row>
    <row r="874" spans="1:15" ht="1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</row>
    <row r="875" spans="1:15" ht="1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</row>
    <row r="876" spans="1:15" ht="1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</row>
    <row r="877" spans="1:15" ht="1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</row>
    <row r="878" spans="1:15" ht="1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</row>
    <row r="879" spans="1:15" ht="1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</row>
    <row r="880" spans="1:15" ht="1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</row>
    <row r="881" spans="1:15" ht="1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</row>
    <row r="882" spans="1:15" ht="1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</row>
    <row r="883" spans="1:15" ht="1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</row>
    <row r="884" spans="1:15" ht="1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</row>
    <row r="885" spans="1:15" ht="1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</row>
    <row r="886" spans="1:15" ht="1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</row>
    <row r="887" spans="1:15" ht="1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</row>
    <row r="888" spans="1:15" ht="1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</row>
    <row r="889" spans="1:15" ht="1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</row>
    <row r="890" spans="1:15" ht="1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</row>
    <row r="891" spans="1:15" ht="1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</row>
    <row r="892" spans="1:15" ht="1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</row>
    <row r="893" spans="1:15" ht="1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</row>
    <row r="894" spans="1:15" ht="1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</row>
    <row r="895" spans="1:15" ht="1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</row>
    <row r="896" spans="1:15" ht="1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</row>
    <row r="897" spans="1:15" ht="1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</row>
    <row r="898" spans="1:15" ht="1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</row>
    <row r="899" spans="1:15" ht="1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</row>
    <row r="900" spans="1:15" ht="1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</row>
    <row r="901" spans="1:15" ht="1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</row>
    <row r="902" spans="1:15" ht="1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</row>
    <row r="903" spans="1:15" ht="1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</row>
    <row r="904" spans="1:15" ht="1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</row>
    <row r="905" spans="1:15" ht="1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</row>
    <row r="906" spans="1:15" ht="1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</row>
    <row r="907" spans="1:15" ht="1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</row>
    <row r="908" spans="1:15" ht="1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</row>
    <row r="909" spans="1:15" ht="1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</row>
    <row r="910" spans="1:15" ht="1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</row>
    <row r="911" spans="1:15" ht="1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</row>
    <row r="912" spans="1:15" ht="1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</row>
    <row r="913" spans="1:15" ht="1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</row>
    <row r="914" spans="1:15" ht="1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</row>
    <row r="915" spans="1:15" ht="1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</row>
    <row r="916" spans="1:15" ht="1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</row>
    <row r="917" spans="1:15" ht="1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</row>
    <row r="918" spans="1:15" ht="1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</row>
    <row r="919" spans="1:15" ht="1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</row>
    <row r="920" spans="1:15" ht="1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</row>
    <row r="921" spans="1:15" ht="1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</row>
    <row r="922" spans="1:15" ht="1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</row>
    <row r="923" spans="1:15" ht="1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</row>
    <row r="924" spans="1:15" ht="1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</row>
    <row r="925" spans="1:15" ht="1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</row>
    <row r="926" spans="1:15" ht="1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</row>
    <row r="927" spans="1:15" ht="1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</row>
    <row r="928" spans="1:15" ht="1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</row>
    <row r="929" spans="1:15" ht="1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</row>
    <row r="930" spans="1:15" ht="1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</row>
    <row r="931" spans="1:15" ht="1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</row>
    <row r="932" spans="1:15" ht="1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</row>
    <row r="933" spans="1:15" ht="1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</row>
    <row r="934" spans="1:15" ht="1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</row>
    <row r="935" spans="1:15" ht="1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</row>
    <row r="936" spans="1:15" ht="1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</row>
    <row r="937" spans="1:15" ht="1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</row>
    <row r="938" spans="1:15" ht="1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</row>
    <row r="939" spans="1:15" ht="1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</row>
    <row r="940" spans="1:15" ht="1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</row>
    <row r="941" spans="1:15" ht="1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</row>
    <row r="942" spans="1:15" ht="1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</row>
    <row r="943" spans="1:15" ht="1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</row>
    <row r="944" spans="1:15" ht="1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</row>
    <row r="945" spans="1:15" ht="1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</row>
    <row r="946" spans="1:15" ht="1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</row>
    <row r="947" spans="1:15" ht="1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</row>
    <row r="948" spans="1:15" ht="1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</row>
    <row r="949" spans="1:15" ht="1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</row>
    <row r="950" spans="1:15" ht="1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</row>
    <row r="951" spans="1:15" ht="1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</row>
    <row r="952" spans="1:15" ht="1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</row>
    <row r="953" spans="1:15" ht="1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</row>
    <row r="954" spans="1:15" ht="1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</row>
    <row r="955" spans="1:15" ht="1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</row>
    <row r="956" spans="1:15" ht="1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</row>
    <row r="957" spans="1:15" ht="1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</row>
    <row r="958" spans="1:15" ht="1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</row>
    <row r="959" spans="1:15" ht="1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</row>
    <row r="960" spans="1:15" ht="1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</row>
    <row r="961" spans="1:15" ht="1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</row>
    <row r="962" spans="1:15" ht="1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</row>
    <row r="963" spans="1:15" ht="1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</row>
    <row r="964" spans="1:15" ht="1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</row>
    <row r="965" spans="1:15" ht="1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</row>
    <row r="966" spans="1:15" ht="1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</row>
    <row r="967" spans="1:15" ht="1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</row>
    <row r="968" spans="1:15" ht="1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</row>
    <row r="969" spans="1:15" ht="1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</row>
    <row r="970" spans="1:15" ht="1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</row>
    <row r="971" spans="1:15" ht="1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</row>
    <row r="972" spans="1:15" ht="1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</row>
    <row r="973" spans="1:15" ht="1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</row>
    <row r="974" spans="1:15" ht="1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</row>
    <row r="975" spans="1:15" ht="1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</row>
    <row r="976" spans="1:15" ht="1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</row>
    <row r="977" spans="1:15" ht="1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</row>
    <row r="978" spans="1:15" ht="1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</row>
    <row r="979" spans="1:15" ht="1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</row>
    <row r="980" spans="1:15" ht="1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</row>
    <row r="981" spans="1:15" ht="1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</row>
    <row r="982" spans="1:15" ht="1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</row>
    <row r="983" spans="1:15" ht="1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</row>
    <row r="984" spans="1:15" ht="1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</row>
    <row r="985" spans="1:15" ht="1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</row>
    <row r="986" spans="1:15" ht="1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</row>
    <row r="987" spans="1:15" ht="1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</row>
    <row r="988" spans="1:15" ht="1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</row>
    <row r="989" spans="1:15" ht="1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</row>
    <row r="990" spans="1:15" ht="1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</row>
    <row r="991" spans="1:15" ht="1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</row>
    <row r="992" spans="1:15" ht="1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</row>
  </sheetData>
  <sheetProtection/>
  <mergeCells count="3">
    <mergeCell ref="F1:K1"/>
    <mergeCell ref="A2:K2"/>
    <mergeCell ref="A3:B3"/>
  </mergeCells>
  <printOptions/>
  <pageMargins left="0.7086614173228347" right="0.15748031496062992" top="0.2755905511811024" bottom="0.2755905511811024" header="0.31496062992125984" footer="0.31496062992125984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0"/>
  <sheetViews>
    <sheetView zoomScalePageLayoutView="0" workbookViewId="0" topLeftCell="A100">
      <selection activeCell="A113" sqref="A113"/>
    </sheetView>
  </sheetViews>
  <sheetFormatPr defaultColWidth="9.140625" defaultRowHeight="15"/>
  <cols>
    <col min="1" max="1" width="15.421875" style="0" customWidth="1"/>
    <col min="2" max="2" width="55.8515625" style="0" customWidth="1"/>
    <col min="3" max="3" width="16.00390625" style="0" customWidth="1"/>
    <col min="4" max="5" width="13.00390625" style="0" customWidth="1"/>
    <col min="6" max="6" width="14.57421875" style="0" customWidth="1"/>
  </cols>
  <sheetData>
    <row r="2" spans="1:3" ht="62.25" customHeight="1">
      <c r="A2" s="75"/>
      <c r="B2" s="184" t="s">
        <v>587</v>
      </c>
      <c r="C2" s="189"/>
    </row>
    <row r="3" spans="1:3" ht="15">
      <c r="A3" s="76"/>
      <c r="B3" s="77" t="s">
        <v>589</v>
      </c>
      <c r="C3" s="78"/>
    </row>
    <row r="4" spans="1:6" s="80" customFormat="1" ht="42.75" customHeight="1">
      <c r="A4" s="148" t="s">
        <v>542</v>
      </c>
      <c r="B4" s="149" t="s">
        <v>543</v>
      </c>
      <c r="C4" s="148" t="s">
        <v>590</v>
      </c>
      <c r="D4" s="79"/>
      <c r="E4" s="79"/>
      <c r="F4" s="79"/>
    </row>
    <row r="5" spans="1:3" s="80" customFormat="1" ht="16.5" customHeight="1">
      <c r="A5" s="150"/>
      <c r="B5" s="151" t="s">
        <v>544</v>
      </c>
      <c r="C5" s="152">
        <f>C6+C10</f>
        <v>778430</v>
      </c>
    </row>
    <row r="6" spans="1:3" s="80" customFormat="1" ht="16.5" customHeight="1">
      <c r="A6" s="150" t="s">
        <v>25</v>
      </c>
      <c r="B6" s="151" t="s">
        <v>545</v>
      </c>
      <c r="C6" s="152">
        <f>C7</f>
        <v>100000</v>
      </c>
    </row>
    <row r="7" spans="1:3" s="80" customFormat="1" ht="17.25" customHeight="1">
      <c r="A7" s="153" t="s">
        <v>42</v>
      </c>
      <c r="B7" s="154" t="s">
        <v>43</v>
      </c>
      <c r="C7" s="155">
        <f>C9</f>
        <v>100000</v>
      </c>
    </row>
    <row r="8" spans="1:3" s="80" customFormat="1" ht="21" customHeight="1">
      <c r="A8" s="156" t="s">
        <v>546</v>
      </c>
      <c r="B8" s="157" t="s">
        <v>547</v>
      </c>
      <c r="C8" s="155">
        <f>C9</f>
        <v>100000</v>
      </c>
    </row>
    <row r="9" spans="1:3" ht="15">
      <c r="A9" s="158" t="s">
        <v>548</v>
      </c>
      <c r="B9" s="159" t="s">
        <v>549</v>
      </c>
      <c r="C9" s="160">
        <v>100000</v>
      </c>
    </row>
    <row r="10" spans="1:3" s="80" customFormat="1" ht="12.75">
      <c r="A10" s="154" t="s">
        <v>67</v>
      </c>
      <c r="B10" s="161" t="s">
        <v>550</v>
      </c>
      <c r="C10" s="155">
        <f>C11</f>
        <v>678430</v>
      </c>
    </row>
    <row r="11" spans="1:3" s="80" customFormat="1" ht="12.75">
      <c r="A11" s="162" t="s">
        <v>69</v>
      </c>
      <c r="B11" s="163" t="s">
        <v>70</v>
      </c>
      <c r="C11" s="164">
        <f>C12</f>
        <v>678430</v>
      </c>
    </row>
    <row r="12" spans="1:3" s="80" customFormat="1" ht="12.75">
      <c r="A12" s="165" t="s">
        <v>551</v>
      </c>
      <c r="B12" s="166" t="s">
        <v>552</v>
      </c>
      <c r="C12" s="160">
        <f>C13</f>
        <v>678430</v>
      </c>
    </row>
    <row r="13" spans="1:3" s="80" customFormat="1" ht="12.75">
      <c r="A13" s="167" t="s">
        <v>71</v>
      </c>
      <c r="B13" s="166" t="s">
        <v>553</v>
      </c>
      <c r="C13" s="160">
        <v>678430</v>
      </c>
    </row>
    <row r="14" spans="1:3" s="80" customFormat="1" ht="14.25" customHeight="1">
      <c r="A14" s="153" t="s">
        <v>554</v>
      </c>
      <c r="B14" s="168" t="s">
        <v>486</v>
      </c>
      <c r="C14" s="155">
        <f>C59+C16</f>
        <v>1425722</v>
      </c>
    </row>
    <row r="15" spans="1:3" s="80" customFormat="1" ht="18" customHeight="1">
      <c r="A15" s="153" t="s">
        <v>555</v>
      </c>
      <c r="B15" s="168" t="s">
        <v>556</v>
      </c>
      <c r="C15" s="155">
        <f>C16+C59</f>
        <v>1425722</v>
      </c>
    </row>
    <row r="16" spans="1:3" s="80" customFormat="1" ht="15" customHeight="1">
      <c r="A16" s="169" t="s">
        <v>305</v>
      </c>
      <c r="B16" s="169" t="s">
        <v>557</v>
      </c>
      <c r="C16" s="170">
        <f>C17+C20+C23+C26+C28+C31+C34+C37+C40+C43+C46+C48+C50+C52+C55</f>
        <v>1138129</v>
      </c>
    </row>
    <row r="17" spans="1:3" s="80" customFormat="1" ht="15" customHeight="1">
      <c r="A17" s="171"/>
      <c r="B17" s="171" t="s">
        <v>558</v>
      </c>
      <c r="C17" s="172">
        <f>C18+C19</f>
        <v>72309</v>
      </c>
    </row>
    <row r="18" spans="1:3" s="80" customFormat="1" ht="15" customHeight="1">
      <c r="A18" s="171"/>
      <c r="B18" s="167" t="s">
        <v>559</v>
      </c>
      <c r="C18" s="160">
        <v>9000</v>
      </c>
    </row>
    <row r="19" spans="1:3" s="80" customFormat="1" ht="15" customHeight="1">
      <c r="A19" s="171"/>
      <c r="B19" s="167" t="s">
        <v>560</v>
      </c>
      <c r="C19" s="160">
        <v>63309</v>
      </c>
    </row>
    <row r="20" spans="1:3" s="80" customFormat="1" ht="15" customHeight="1">
      <c r="A20" s="171"/>
      <c r="B20" s="171" t="s">
        <v>561</v>
      </c>
      <c r="C20" s="172">
        <f>C21+C22</f>
        <v>37104</v>
      </c>
    </row>
    <row r="21" spans="1:3" s="80" customFormat="1" ht="15" customHeight="1">
      <c r="A21" s="171"/>
      <c r="B21" s="167" t="s">
        <v>559</v>
      </c>
      <c r="C21" s="160">
        <v>7000</v>
      </c>
    </row>
    <row r="22" spans="1:3" s="80" customFormat="1" ht="15" customHeight="1">
      <c r="A22" s="171"/>
      <c r="B22" s="167" t="s">
        <v>560</v>
      </c>
      <c r="C22" s="160">
        <v>30104</v>
      </c>
    </row>
    <row r="23" spans="1:3" s="80" customFormat="1" ht="15" customHeight="1">
      <c r="A23" s="171"/>
      <c r="B23" s="171" t="s">
        <v>562</v>
      </c>
      <c r="C23" s="172">
        <f>C24+C25</f>
        <v>16095</v>
      </c>
    </row>
    <row r="24" spans="1:3" s="80" customFormat="1" ht="15" customHeight="1">
      <c r="A24" s="171"/>
      <c r="B24" s="167" t="s">
        <v>559</v>
      </c>
      <c r="C24" s="160">
        <v>1000</v>
      </c>
    </row>
    <row r="25" spans="1:3" s="80" customFormat="1" ht="15" customHeight="1">
      <c r="A25" s="171"/>
      <c r="B25" s="167" t="s">
        <v>560</v>
      </c>
      <c r="C25" s="160">
        <v>15095</v>
      </c>
    </row>
    <row r="26" spans="1:3" s="80" customFormat="1" ht="15" customHeight="1">
      <c r="A26" s="171"/>
      <c r="B26" s="171" t="s">
        <v>563</v>
      </c>
      <c r="C26" s="172">
        <f>C27</f>
        <v>17601</v>
      </c>
    </row>
    <row r="27" spans="1:3" s="80" customFormat="1" ht="15" customHeight="1">
      <c r="A27" s="171"/>
      <c r="B27" s="167" t="s">
        <v>560</v>
      </c>
      <c r="C27" s="160">
        <v>17601</v>
      </c>
    </row>
    <row r="28" spans="1:3" s="80" customFormat="1" ht="15" customHeight="1">
      <c r="A28" s="171"/>
      <c r="B28" s="171" t="s">
        <v>564</v>
      </c>
      <c r="C28" s="172">
        <f>C29+C30</f>
        <v>37618</v>
      </c>
    </row>
    <row r="29" spans="1:3" s="80" customFormat="1" ht="15" customHeight="1">
      <c r="A29" s="171"/>
      <c r="B29" s="167" t="s">
        <v>559</v>
      </c>
      <c r="C29" s="160">
        <v>2243</v>
      </c>
    </row>
    <row r="30" spans="1:3" s="80" customFormat="1" ht="15" customHeight="1">
      <c r="A30" s="171"/>
      <c r="B30" s="167" t="s">
        <v>560</v>
      </c>
      <c r="C30" s="160">
        <v>35375</v>
      </c>
    </row>
    <row r="31" spans="1:3" s="80" customFormat="1" ht="15" customHeight="1">
      <c r="A31" s="171"/>
      <c r="B31" s="171" t="s">
        <v>565</v>
      </c>
      <c r="C31" s="172">
        <f>C32+C33</f>
        <v>42592</v>
      </c>
    </row>
    <row r="32" spans="1:3" s="80" customFormat="1" ht="15" customHeight="1">
      <c r="A32" s="171"/>
      <c r="B32" s="167" t="s">
        <v>559</v>
      </c>
      <c r="C32" s="160">
        <v>10300</v>
      </c>
    </row>
    <row r="33" spans="1:3" s="80" customFormat="1" ht="15" customHeight="1">
      <c r="A33" s="171"/>
      <c r="B33" s="167" t="s">
        <v>560</v>
      </c>
      <c r="C33" s="160">
        <v>32292</v>
      </c>
    </row>
    <row r="34" spans="1:3" s="80" customFormat="1" ht="15" customHeight="1">
      <c r="A34" s="171"/>
      <c r="B34" s="171" t="s">
        <v>566</v>
      </c>
      <c r="C34" s="172">
        <f>C35+C36</f>
        <v>35157</v>
      </c>
    </row>
    <row r="35" spans="1:3" s="80" customFormat="1" ht="15" customHeight="1">
      <c r="A35" s="171"/>
      <c r="B35" s="167" t="s">
        <v>559</v>
      </c>
      <c r="C35" s="160">
        <v>6175</v>
      </c>
    </row>
    <row r="36" spans="1:3" s="80" customFormat="1" ht="15" customHeight="1">
      <c r="A36" s="171"/>
      <c r="B36" s="167" t="s">
        <v>560</v>
      </c>
      <c r="C36" s="160">
        <v>28982</v>
      </c>
    </row>
    <row r="37" spans="1:3" s="80" customFormat="1" ht="15" customHeight="1">
      <c r="A37" s="171"/>
      <c r="B37" s="171" t="s">
        <v>567</v>
      </c>
      <c r="C37" s="172">
        <f>C38+C39</f>
        <v>49180</v>
      </c>
    </row>
    <row r="38" spans="1:3" s="80" customFormat="1" ht="15" customHeight="1">
      <c r="A38" s="171"/>
      <c r="B38" s="167" t="s">
        <v>559</v>
      </c>
      <c r="C38" s="160">
        <v>7600</v>
      </c>
    </row>
    <row r="39" spans="1:3" s="80" customFormat="1" ht="15" customHeight="1">
      <c r="A39" s="171"/>
      <c r="B39" s="167" t="s">
        <v>560</v>
      </c>
      <c r="C39" s="160">
        <v>41580</v>
      </c>
    </row>
    <row r="40" spans="1:3" s="80" customFormat="1" ht="15" customHeight="1">
      <c r="A40" s="171"/>
      <c r="B40" s="171" t="s">
        <v>568</v>
      </c>
      <c r="C40" s="172">
        <f>C41+C42</f>
        <v>19435</v>
      </c>
    </row>
    <row r="41" spans="1:3" s="80" customFormat="1" ht="15" customHeight="1">
      <c r="A41" s="171"/>
      <c r="B41" s="167" t="s">
        <v>559</v>
      </c>
      <c r="C41" s="81">
        <v>400</v>
      </c>
    </row>
    <row r="42" spans="1:3" s="80" customFormat="1" ht="15" customHeight="1">
      <c r="A42" s="171"/>
      <c r="B42" s="167" t="s">
        <v>560</v>
      </c>
      <c r="C42" s="160">
        <v>19035</v>
      </c>
    </row>
    <row r="43" spans="1:3" s="80" customFormat="1" ht="15" customHeight="1">
      <c r="A43" s="171"/>
      <c r="B43" s="171" t="s">
        <v>569</v>
      </c>
      <c r="C43" s="172">
        <f>C44+C45</f>
        <v>66529</v>
      </c>
    </row>
    <row r="44" spans="1:3" s="80" customFormat="1" ht="15" customHeight="1">
      <c r="A44" s="171"/>
      <c r="B44" s="167" t="s">
        <v>559</v>
      </c>
      <c r="C44" s="160">
        <v>600</v>
      </c>
    </row>
    <row r="45" spans="1:3" s="80" customFormat="1" ht="15" customHeight="1">
      <c r="A45" s="171"/>
      <c r="B45" s="167" t="s">
        <v>560</v>
      </c>
      <c r="C45" s="160">
        <v>65929</v>
      </c>
    </row>
    <row r="46" spans="1:3" s="80" customFormat="1" ht="15" customHeight="1">
      <c r="A46" s="171"/>
      <c r="B46" s="171" t="s">
        <v>570</v>
      </c>
      <c r="C46" s="172">
        <f>C47</f>
        <v>50015</v>
      </c>
    </row>
    <row r="47" spans="1:3" s="80" customFormat="1" ht="15" customHeight="1">
      <c r="A47" s="171"/>
      <c r="B47" s="167" t="s">
        <v>560</v>
      </c>
      <c r="C47" s="160">
        <v>50015</v>
      </c>
    </row>
    <row r="48" spans="1:3" s="80" customFormat="1" ht="15" customHeight="1">
      <c r="A48" s="171"/>
      <c r="B48" s="171" t="s">
        <v>571</v>
      </c>
      <c r="C48" s="172">
        <f>C49</f>
        <v>49815</v>
      </c>
    </row>
    <row r="49" spans="1:3" s="80" customFormat="1" ht="15" customHeight="1">
      <c r="A49" s="171"/>
      <c r="B49" s="167" t="s">
        <v>560</v>
      </c>
      <c r="C49" s="160">
        <v>49815</v>
      </c>
    </row>
    <row r="50" spans="1:3" s="80" customFormat="1" ht="15" customHeight="1">
      <c r="A50" s="171"/>
      <c r="B50" s="171" t="s">
        <v>572</v>
      </c>
      <c r="C50" s="172">
        <f>C51</f>
        <v>31046</v>
      </c>
    </row>
    <row r="51" spans="1:3" s="80" customFormat="1" ht="15" customHeight="1">
      <c r="A51" s="171"/>
      <c r="B51" s="167" t="s">
        <v>560</v>
      </c>
      <c r="C51" s="160">
        <v>31046</v>
      </c>
    </row>
    <row r="52" spans="1:3" s="80" customFormat="1" ht="15" customHeight="1">
      <c r="A52" s="171"/>
      <c r="B52" s="171" t="s">
        <v>573</v>
      </c>
      <c r="C52" s="172">
        <f>C53+C54</f>
        <v>389025</v>
      </c>
    </row>
    <row r="53" spans="1:3" s="80" customFormat="1" ht="15" customHeight="1">
      <c r="A53" s="171"/>
      <c r="B53" s="167" t="s">
        <v>560</v>
      </c>
      <c r="C53" s="160">
        <v>209025</v>
      </c>
    </row>
    <row r="54" spans="1:3" s="80" customFormat="1" ht="15" customHeight="1">
      <c r="A54" s="171"/>
      <c r="B54" s="167" t="s">
        <v>574</v>
      </c>
      <c r="C54" s="160">
        <v>180000</v>
      </c>
    </row>
    <row r="55" spans="1:3" s="80" customFormat="1" ht="15" customHeight="1">
      <c r="A55" s="171"/>
      <c r="B55" s="171" t="s">
        <v>575</v>
      </c>
      <c r="C55" s="172">
        <f>C56+C57+C58</f>
        <v>224608</v>
      </c>
    </row>
    <row r="56" spans="1:3" s="80" customFormat="1" ht="15" customHeight="1">
      <c r="A56" s="171"/>
      <c r="B56" s="167" t="s">
        <v>559</v>
      </c>
      <c r="C56" s="160">
        <v>300</v>
      </c>
    </row>
    <row r="57" spans="1:3" s="80" customFormat="1" ht="15" customHeight="1">
      <c r="A57" s="171"/>
      <c r="B57" s="167" t="s">
        <v>560</v>
      </c>
      <c r="C57" s="160">
        <v>5000</v>
      </c>
    </row>
    <row r="58" spans="1:3" s="80" customFormat="1" ht="15" customHeight="1">
      <c r="A58" s="171"/>
      <c r="B58" s="167" t="s">
        <v>574</v>
      </c>
      <c r="C58" s="160">
        <v>219308</v>
      </c>
    </row>
    <row r="59" spans="1:3" s="80" customFormat="1" ht="15.75" customHeight="1">
      <c r="A59" s="153" t="s">
        <v>317</v>
      </c>
      <c r="B59" s="169" t="s">
        <v>576</v>
      </c>
      <c r="C59" s="170">
        <f>C60+C62+C66+C68+C71+C73+C76+C80+C82+C84+C88+C90+C92+C94+C97</f>
        <v>287593</v>
      </c>
    </row>
    <row r="60" spans="1:3" s="80" customFormat="1" ht="15.75" customHeight="1">
      <c r="A60" s="171"/>
      <c r="B60" s="171" t="s">
        <v>558</v>
      </c>
      <c r="C60" s="172">
        <f>C61</f>
        <v>8312</v>
      </c>
    </row>
    <row r="61" spans="1:3" s="80" customFormat="1" ht="15.75" customHeight="1">
      <c r="A61" s="171"/>
      <c r="B61" s="167" t="s">
        <v>560</v>
      </c>
      <c r="C61" s="160">
        <v>8312</v>
      </c>
    </row>
    <row r="62" spans="1:3" s="80" customFormat="1" ht="15.75" customHeight="1">
      <c r="A62" s="171"/>
      <c r="B62" s="171" t="s">
        <v>561</v>
      </c>
      <c r="C62" s="172">
        <f>C63+C64+C65</f>
        <v>4576</v>
      </c>
    </row>
    <row r="63" spans="1:3" s="80" customFormat="1" ht="15.75" customHeight="1">
      <c r="A63" s="171"/>
      <c r="B63" s="167" t="s">
        <v>559</v>
      </c>
      <c r="C63" s="160">
        <v>2000</v>
      </c>
    </row>
    <row r="64" spans="1:3" s="80" customFormat="1" ht="15.75" customHeight="1">
      <c r="A64" s="171"/>
      <c r="B64" s="167" t="s">
        <v>560</v>
      </c>
      <c r="C64" s="160">
        <v>1397</v>
      </c>
    </row>
    <row r="65" spans="1:3" s="80" customFormat="1" ht="15.75" customHeight="1">
      <c r="A65" s="171"/>
      <c r="B65" s="167" t="s">
        <v>574</v>
      </c>
      <c r="C65" s="160">
        <v>1179</v>
      </c>
    </row>
    <row r="66" spans="1:3" s="80" customFormat="1" ht="15.75" customHeight="1">
      <c r="A66" s="171"/>
      <c r="B66" s="171" t="s">
        <v>562</v>
      </c>
      <c r="C66" s="172">
        <f>C67</f>
        <v>3405</v>
      </c>
    </row>
    <row r="67" spans="1:3" s="80" customFormat="1" ht="15.75" customHeight="1">
      <c r="A67" s="171"/>
      <c r="B67" s="167" t="s">
        <v>560</v>
      </c>
      <c r="C67" s="160">
        <v>3405</v>
      </c>
    </row>
    <row r="68" spans="1:3" s="80" customFormat="1" ht="15.75" customHeight="1">
      <c r="A68" s="171"/>
      <c r="B68" s="171" t="s">
        <v>563</v>
      </c>
      <c r="C68" s="172">
        <f>C69+C70</f>
        <v>4471</v>
      </c>
    </row>
    <row r="69" spans="1:3" s="80" customFormat="1" ht="15.75" customHeight="1">
      <c r="A69" s="171"/>
      <c r="B69" s="167" t="s">
        <v>560</v>
      </c>
      <c r="C69" s="160">
        <v>3971</v>
      </c>
    </row>
    <row r="70" spans="1:3" s="80" customFormat="1" ht="15.75" customHeight="1">
      <c r="A70" s="171"/>
      <c r="B70" s="167" t="s">
        <v>574</v>
      </c>
      <c r="C70" s="160">
        <v>500</v>
      </c>
    </row>
    <row r="71" spans="1:3" s="80" customFormat="1" ht="15.75" customHeight="1">
      <c r="A71" s="171"/>
      <c r="B71" s="171" t="s">
        <v>564</v>
      </c>
      <c r="C71" s="172">
        <f>C72</f>
        <v>7332</v>
      </c>
    </row>
    <row r="72" spans="1:3" s="80" customFormat="1" ht="15.75" customHeight="1">
      <c r="A72" s="171"/>
      <c r="B72" s="167" t="s">
        <v>560</v>
      </c>
      <c r="C72" s="160">
        <v>7332</v>
      </c>
    </row>
    <row r="73" spans="1:3" s="80" customFormat="1" ht="15.75" customHeight="1">
      <c r="A73" s="171"/>
      <c r="B73" s="171" t="s">
        <v>565</v>
      </c>
      <c r="C73" s="172">
        <f>C74+C75</f>
        <v>2348</v>
      </c>
    </row>
    <row r="74" spans="1:3" s="80" customFormat="1" ht="15.75" customHeight="1">
      <c r="A74" s="171"/>
      <c r="B74" s="167" t="s">
        <v>559</v>
      </c>
      <c r="C74" s="160">
        <v>500</v>
      </c>
    </row>
    <row r="75" spans="1:3" s="80" customFormat="1" ht="15.75" customHeight="1">
      <c r="A75" s="171"/>
      <c r="B75" s="167" t="s">
        <v>560</v>
      </c>
      <c r="C75" s="160">
        <v>1848</v>
      </c>
    </row>
    <row r="76" spans="1:3" s="80" customFormat="1" ht="15.75" customHeight="1">
      <c r="A76" s="171"/>
      <c r="B76" s="171" t="s">
        <v>566</v>
      </c>
      <c r="C76" s="172">
        <f>C77+C78+C79</f>
        <v>55020</v>
      </c>
    </row>
    <row r="77" spans="1:3" s="80" customFormat="1" ht="15.75" customHeight="1">
      <c r="A77" s="171"/>
      <c r="B77" s="167" t="s">
        <v>559</v>
      </c>
      <c r="C77" s="160">
        <v>5000</v>
      </c>
    </row>
    <row r="78" spans="1:3" s="80" customFormat="1" ht="15.75" customHeight="1">
      <c r="A78" s="171"/>
      <c r="B78" s="167" t="s">
        <v>560</v>
      </c>
      <c r="C78" s="160">
        <v>12981</v>
      </c>
    </row>
    <row r="79" spans="1:3" s="80" customFormat="1" ht="15.75" customHeight="1">
      <c r="A79" s="171"/>
      <c r="B79" s="167" t="s">
        <v>574</v>
      </c>
      <c r="C79" s="160">
        <v>37039</v>
      </c>
    </row>
    <row r="80" spans="1:3" s="80" customFormat="1" ht="15.75" customHeight="1">
      <c r="A80" s="171"/>
      <c r="B80" s="171" t="s">
        <v>567</v>
      </c>
      <c r="C80" s="172">
        <f>C81</f>
        <v>1118</v>
      </c>
    </row>
    <row r="81" spans="1:3" s="80" customFormat="1" ht="15.75" customHeight="1">
      <c r="A81" s="171"/>
      <c r="B81" s="167" t="s">
        <v>560</v>
      </c>
      <c r="C81" s="160">
        <v>1118</v>
      </c>
    </row>
    <row r="82" spans="1:3" s="80" customFormat="1" ht="15.75" customHeight="1">
      <c r="A82" s="171"/>
      <c r="B82" s="171" t="s">
        <v>568</v>
      </c>
      <c r="C82" s="172">
        <f>C83</f>
        <v>2938</v>
      </c>
    </row>
    <row r="83" spans="1:3" s="80" customFormat="1" ht="15.75" customHeight="1">
      <c r="A83" s="171"/>
      <c r="B83" s="167" t="s">
        <v>560</v>
      </c>
      <c r="C83" s="160">
        <v>2938</v>
      </c>
    </row>
    <row r="84" spans="1:3" s="80" customFormat="1" ht="15.75" customHeight="1">
      <c r="A84" s="171"/>
      <c r="B84" s="171" t="s">
        <v>569</v>
      </c>
      <c r="C84" s="172">
        <f>C85+C86+C87</f>
        <v>2043</v>
      </c>
    </row>
    <row r="85" spans="1:3" s="80" customFormat="1" ht="15.75" customHeight="1">
      <c r="A85" s="171"/>
      <c r="B85" s="167" t="s">
        <v>559</v>
      </c>
      <c r="C85" s="160">
        <v>543</v>
      </c>
    </row>
    <row r="86" spans="1:3" s="80" customFormat="1" ht="15.75" customHeight="1">
      <c r="A86" s="171"/>
      <c r="B86" s="167" t="s">
        <v>560</v>
      </c>
      <c r="C86" s="160">
        <v>1000</v>
      </c>
    </row>
    <row r="87" spans="1:3" s="80" customFormat="1" ht="15.75" customHeight="1">
      <c r="A87" s="171"/>
      <c r="B87" s="167" t="s">
        <v>574</v>
      </c>
      <c r="C87" s="160">
        <v>500</v>
      </c>
    </row>
    <row r="88" spans="1:3" s="80" customFormat="1" ht="15.75" customHeight="1">
      <c r="A88" s="171"/>
      <c r="B88" s="171" t="s">
        <v>570</v>
      </c>
      <c r="C88" s="172">
        <f>C89</f>
        <v>3914</v>
      </c>
    </row>
    <row r="89" spans="1:3" s="80" customFormat="1" ht="15.75" customHeight="1">
      <c r="A89" s="171"/>
      <c r="B89" s="167" t="s">
        <v>560</v>
      </c>
      <c r="C89" s="160">
        <v>3914</v>
      </c>
    </row>
    <row r="90" spans="1:3" s="80" customFormat="1" ht="15.75" customHeight="1">
      <c r="A90" s="171"/>
      <c r="B90" s="171" t="s">
        <v>571</v>
      </c>
      <c r="C90" s="172">
        <f>C91</f>
        <v>15240</v>
      </c>
    </row>
    <row r="91" spans="1:3" s="80" customFormat="1" ht="15.75" customHeight="1">
      <c r="A91" s="171"/>
      <c r="B91" s="167" t="s">
        <v>560</v>
      </c>
      <c r="C91" s="160">
        <v>15240</v>
      </c>
    </row>
    <row r="92" spans="1:3" s="80" customFormat="1" ht="15.75" customHeight="1">
      <c r="A92" s="171"/>
      <c r="B92" s="171" t="s">
        <v>572</v>
      </c>
      <c r="C92" s="172">
        <f>C93</f>
        <v>2867</v>
      </c>
    </row>
    <row r="93" spans="1:3" s="80" customFormat="1" ht="15.75" customHeight="1">
      <c r="A93" s="171"/>
      <c r="B93" s="167" t="s">
        <v>560</v>
      </c>
      <c r="C93" s="160">
        <v>2867</v>
      </c>
    </row>
    <row r="94" spans="1:3" s="80" customFormat="1" ht="15.75" customHeight="1">
      <c r="A94" s="171"/>
      <c r="B94" s="171" t="s">
        <v>573</v>
      </c>
      <c r="C94" s="172">
        <f>C95+C96</f>
        <v>10584</v>
      </c>
    </row>
    <row r="95" spans="1:3" s="80" customFormat="1" ht="15.75" customHeight="1">
      <c r="A95" s="171"/>
      <c r="B95" s="167" t="s">
        <v>560</v>
      </c>
      <c r="C95" s="160">
        <v>6584</v>
      </c>
    </row>
    <row r="96" spans="1:3" s="80" customFormat="1" ht="15.75" customHeight="1">
      <c r="A96" s="171"/>
      <c r="B96" s="167" t="s">
        <v>574</v>
      </c>
      <c r="C96" s="160">
        <v>4000</v>
      </c>
    </row>
    <row r="97" spans="1:3" s="80" customFormat="1" ht="15.75" customHeight="1">
      <c r="A97" s="171"/>
      <c r="B97" s="171" t="s">
        <v>575</v>
      </c>
      <c r="C97" s="172">
        <f>C98+C99</f>
        <v>163425</v>
      </c>
    </row>
    <row r="98" spans="1:3" s="80" customFormat="1" ht="15.75" customHeight="1">
      <c r="A98" s="171"/>
      <c r="B98" s="167" t="s">
        <v>560</v>
      </c>
      <c r="C98" s="160">
        <v>63425</v>
      </c>
    </row>
    <row r="99" spans="1:3" s="80" customFormat="1" ht="17.25" customHeight="1">
      <c r="A99" s="153"/>
      <c r="B99" s="167" t="s">
        <v>574</v>
      </c>
      <c r="C99" s="160">
        <v>100000</v>
      </c>
    </row>
    <row r="100" spans="1:3" s="80" customFormat="1" ht="17.25" customHeight="1">
      <c r="A100" s="153"/>
      <c r="B100" s="167"/>
      <c r="C100" s="160"/>
    </row>
    <row r="101" spans="1:3" s="80" customFormat="1" ht="17.25" customHeight="1">
      <c r="A101" s="153"/>
      <c r="B101" s="173" t="s">
        <v>173</v>
      </c>
      <c r="C101" s="160">
        <f>C5-C14</f>
        <v>-647292</v>
      </c>
    </row>
    <row r="102" spans="1:3" s="80" customFormat="1" ht="17.25" customHeight="1">
      <c r="A102" s="153"/>
      <c r="B102" s="173"/>
      <c r="C102" s="160"/>
    </row>
    <row r="103" spans="1:3" ht="15">
      <c r="A103" s="171"/>
      <c r="B103" s="156" t="s">
        <v>174</v>
      </c>
      <c r="C103" s="81">
        <f>C108-C106</f>
        <v>647292</v>
      </c>
    </row>
    <row r="104" spans="1:3" s="80" customFormat="1" ht="16.5" customHeight="1">
      <c r="A104" s="171"/>
      <c r="B104" s="174" t="s">
        <v>175</v>
      </c>
      <c r="C104" s="175">
        <v>0</v>
      </c>
    </row>
    <row r="105" spans="1:3" s="80" customFormat="1" ht="12.75">
      <c r="A105" s="171"/>
      <c r="B105" s="174" t="s">
        <v>577</v>
      </c>
      <c r="C105" s="175">
        <v>0</v>
      </c>
    </row>
    <row r="106" spans="1:3" ht="18" customHeight="1">
      <c r="A106" s="171"/>
      <c r="B106" s="174" t="s">
        <v>578</v>
      </c>
      <c r="C106" s="175">
        <v>4816</v>
      </c>
    </row>
    <row r="107" spans="1:3" ht="18" customHeight="1">
      <c r="A107" s="171"/>
      <c r="B107" s="174" t="s">
        <v>194</v>
      </c>
      <c r="C107" s="175"/>
    </row>
    <row r="108" spans="1:3" ht="15">
      <c r="A108" s="171"/>
      <c r="B108" s="174" t="s">
        <v>579</v>
      </c>
      <c r="C108" s="175">
        <f>C109-C110</f>
        <v>652108</v>
      </c>
    </row>
    <row r="109" spans="1:3" s="80" customFormat="1" ht="12.75">
      <c r="A109" s="171"/>
      <c r="B109" s="174" t="s">
        <v>580</v>
      </c>
      <c r="C109" s="175">
        <v>652108</v>
      </c>
    </row>
    <row r="110" spans="1:3" ht="15">
      <c r="A110" s="171"/>
      <c r="B110" s="174" t="s">
        <v>581</v>
      </c>
      <c r="C110" s="175"/>
    </row>
    <row r="111" spans="1:3" ht="15">
      <c r="A111" s="171"/>
      <c r="B111" s="174" t="s">
        <v>582</v>
      </c>
      <c r="C111" s="175">
        <v>0</v>
      </c>
    </row>
    <row r="112" spans="1:3" s="80" customFormat="1" ht="12.75">
      <c r="A112" s="176"/>
      <c r="B112" s="176"/>
      <c r="C112" s="176"/>
    </row>
    <row r="113" spans="1:3" ht="15">
      <c r="A113" s="176" t="s">
        <v>596</v>
      </c>
      <c r="B113" s="176"/>
      <c r="C113" s="176"/>
    </row>
    <row r="115" spans="1:3" s="80" customFormat="1" ht="30" customHeight="1">
      <c r="A115"/>
      <c r="B115"/>
      <c r="C115"/>
    </row>
    <row r="116" ht="29.25" customHeight="1"/>
    <row r="119" ht="33" customHeight="1"/>
    <row r="120" spans="1:3" s="80" customFormat="1" ht="24.75" customHeight="1">
      <c r="A120"/>
      <c r="B120"/>
      <c r="C120"/>
    </row>
    <row r="121" ht="24.75" customHeight="1"/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14.8515625" style="1" customWidth="1"/>
    <col min="4" max="4" width="12.421875" style="1" customWidth="1"/>
    <col min="5" max="5" width="9.140625" style="1" customWidth="1"/>
    <col min="6" max="6" width="12.140625" style="1" customWidth="1"/>
    <col min="7" max="16384" width="9.140625" style="1" customWidth="1"/>
  </cols>
  <sheetData>
    <row r="1" spans="1:8" ht="12.75">
      <c r="A1" s="4"/>
      <c r="B1" s="190"/>
      <c r="C1" s="191"/>
      <c r="D1" s="191"/>
      <c r="E1" s="191"/>
      <c r="F1" s="191"/>
      <c r="G1" s="3"/>
      <c r="H1" s="3"/>
    </row>
    <row r="2" spans="1:8" ht="49.5" customHeight="1">
      <c r="A2" s="5"/>
      <c r="B2" s="196" t="s">
        <v>598</v>
      </c>
      <c r="C2" s="196"/>
      <c r="D2" s="196"/>
      <c r="E2" s="196"/>
      <c r="F2" s="196"/>
      <c r="G2" s="6"/>
      <c r="H2" s="6"/>
    </row>
    <row r="3" spans="1:8" ht="12.75">
      <c r="A3" s="5"/>
      <c r="B3" s="196"/>
      <c r="C3" s="196"/>
      <c r="D3" s="196"/>
      <c r="E3" s="196"/>
      <c r="F3" s="196"/>
      <c r="G3" s="6"/>
      <c r="H3" s="6"/>
    </row>
    <row r="4" spans="1:8" ht="12.75">
      <c r="A4" s="45"/>
      <c r="B4" s="45"/>
      <c r="C4" s="45"/>
      <c r="D4" s="46" t="s">
        <v>176</v>
      </c>
      <c r="E4" s="45"/>
      <c r="F4" s="45"/>
      <c r="G4" s="45"/>
      <c r="H4" s="45"/>
    </row>
    <row r="5" spans="1:8" ht="12.75">
      <c r="A5" s="45"/>
      <c r="B5" s="45"/>
      <c r="C5" s="45"/>
      <c r="D5" s="46" t="s">
        <v>591</v>
      </c>
      <c r="E5" s="45"/>
      <c r="F5" s="45"/>
      <c r="G5" s="45"/>
      <c r="H5" s="45"/>
    </row>
    <row r="6" spans="1:8" ht="12.75">
      <c r="A6" s="46"/>
      <c r="B6" s="45"/>
      <c r="C6" s="45"/>
      <c r="D6" s="45"/>
      <c r="E6" s="45"/>
      <c r="F6" s="45"/>
      <c r="G6" s="45"/>
      <c r="H6" s="45"/>
    </row>
    <row r="7" spans="1:8" ht="25.5">
      <c r="A7" s="45"/>
      <c r="B7" s="47" t="s">
        <v>177</v>
      </c>
      <c r="C7" s="48" t="s">
        <v>178</v>
      </c>
      <c r="D7" s="47" t="s">
        <v>179</v>
      </c>
      <c r="E7" s="47" t="s">
        <v>180</v>
      </c>
      <c r="F7" s="49" t="s">
        <v>181</v>
      </c>
      <c r="G7" s="45"/>
      <c r="H7" s="45"/>
    </row>
    <row r="8" spans="1:8" ht="12.75">
      <c r="A8" s="45"/>
      <c r="B8" s="47" t="s">
        <v>182</v>
      </c>
      <c r="C8" s="47"/>
      <c r="D8" s="47"/>
      <c r="E8" s="47"/>
      <c r="F8" s="50"/>
      <c r="G8" s="45"/>
      <c r="H8" s="45"/>
    </row>
    <row r="9" spans="1:8" ht="12.75">
      <c r="A9" s="45"/>
      <c r="B9" s="48" t="s">
        <v>183</v>
      </c>
      <c r="C9" s="51">
        <v>1868747</v>
      </c>
      <c r="D9" s="51">
        <v>6846</v>
      </c>
      <c r="E9" s="51"/>
      <c r="F9" s="52">
        <f aca="true" t="shared" si="0" ref="F9:F16">C9+D9+E9</f>
        <v>1875593</v>
      </c>
      <c r="G9" s="45"/>
      <c r="H9" s="45"/>
    </row>
    <row r="10" spans="1:8" ht="12.75">
      <c r="A10" s="45"/>
      <c r="B10" s="48" t="s">
        <v>184</v>
      </c>
      <c r="C10" s="51">
        <v>1031129</v>
      </c>
      <c r="D10" s="51">
        <v>6133</v>
      </c>
      <c r="E10" s="51"/>
      <c r="F10" s="52">
        <f t="shared" si="0"/>
        <v>1037262</v>
      </c>
      <c r="G10" s="45"/>
      <c r="H10" s="45"/>
    </row>
    <row r="11" spans="1:8" ht="12.75">
      <c r="A11" s="45"/>
      <c r="B11" s="48" t="s">
        <v>185</v>
      </c>
      <c r="C11" s="51">
        <v>960425</v>
      </c>
      <c r="D11" s="51">
        <v>5914</v>
      </c>
      <c r="E11" s="51"/>
      <c r="F11" s="52">
        <f t="shared" si="0"/>
        <v>966339</v>
      </c>
      <c r="G11" s="45"/>
      <c r="H11" s="45"/>
    </row>
    <row r="12" spans="1:8" ht="12.75">
      <c r="A12" s="45"/>
      <c r="B12" s="53" t="s">
        <v>186</v>
      </c>
      <c r="C12" s="51">
        <v>869160</v>
      </c>
      <c r="D12" s="51">
        <v>12573</v>
      </c>
      <c r="E12" s="51"/>
      <c r="F12" s="52">
        <f t="shared" si="0"/>
        <v>881733</v>
      </c>
      <c r="G12" s="45"/>
      <c r="H12" s="45"/>
    </row>
    <row r="13" spans="1:8" ht="12.75">
      <c r="A13" s="45"/>
      <c r="B13" s="53" t="s">
        <v>187</v>
      </c>
      <c r="C13" s="51">
        <v>779658</v>
      </c>
      <c r="D13" s="51">
        <v>5914</v>
      </c>
      <c r="E13" s="51"/>
      <c r="F13" s="52">
        <f t="shared" si="0"/>
        <v>785572</v>
      </c>
      <c r="G13" s="45"/>
      <c r="H13" s="45"/>
    </row>
    <row r="14" spans="1:8" ht="12.75">
      <c r="A14" s="45"/>
      <c r="B14" s="53" t="s">
        <v>231</v>
      </c>
      <c r="C14" s="51">
        <v>728489</v>
      </c>
      <c r="D14" s="51">
        <v>5831</v>
      </c>
      <c r="E14" s="51"/>
      <c r="F14" s="52">
        <f t="shared" si="0"/>
        <v>734320</v>
      </c>
      <c r="G14" s="45"/>
      <c r="H14" s="45"/>
    </row>
    <row r="15" spans="1:8" ht="12.75">
      <c r="A15" s="45"/>
      <c r="B15" s="53" t="s">
        <v>592</v>
      </c>
      <c r="C15" s="51">
        <v>695105</v>
      </c>
      <c r="D15" s="51">
        <v>5800</v>
      </c>
      <c r="E15" s="51"/>
      <c r="F15" s="52">
        <f t="shared" si="0"/>
        <v>700905</v>
      </c>
      <c r="G15" s="45"/>
      <c r="H15" s="45"/>
    </row>
    <row r="16" spans="1:8" ht="25.5">
      <c r="A16" s="45"/>
      <c r="B16" s="48" t="s">
        <v>188</v>
      </c>
      <c r="C16" s="54">
        <v>4648659</v>
      </c>
      <c r="D16" s="54">
        <v>20301</v>
      </c>
      <c r="E16" s="54"/>
      <c r="F16" s="55">
        <f t="shared" si="0"/>
        <v>4668960</v>
      </c>
      <c r="G16" s="45"/>
      <c r="H16" s="45"/>
    </row>
    <row r="17" spans="1:8" ht="12.75">
      <c r="A17" s="45"/>
      <c r="B17" s="56" t="s">
        <v>189</v>
      </c>
      <c r="C17" s="57">
        <f>SUM(C9:C16)</f>
        <v>11581372</v>
      </c>
      <c r="D17" s="57">
        <f>SUM(D9:D16)</f>
        <v>69312</v>
      </c>
      <c r="E17" s="57">
        <f>SUM(E9:E16)</f>
        <v>0</v>
      </c>
      <c r="F17" s="57">
        <f>SUM(F9:F16)</f>
        <v>11650684</v>
      </c>
      <c r="G17" s="45"/>
      <c r="H17" s="45"/>
    </row>
    <row r="18" spans="1:8" ht="12.75">
      <c r="A18" s="58" t="s">
        <v>190</v>
      </c>
      <c r="B18" s="45"/>
      <c r="C18" s="45"/>
      <c r="D18" s="45"/>
      <c r="E18" s="45"/>
      <c r="F18" s="45"/>
      <c r="G18" s="45"/>
      <c r="H18" s="45"/>
    </row>
    <row r="19" spans="1:8" ht="15" customHeight="1">
      <c r="A19" s="45"/>
      <c r="B19" s="194" t="s">
        <v>191</v>
      </c>
      <c r="C19" s="194"/>
      <c r="D19" s="194"/>
      <c r="E19" s="194"/>
      <c r="F19" s="195"/>
      <c r="G19" s="45"/>
      <c r="H19" s="45"/>
    </row>
    <row r="20" spans="1:8" ht="12.75">
      <c r="A20" s="58"/>
      <c r="B20" s="45"/>
      <c r="C20" s="45"/>
      <c r="D20" s="45"/>
      <c r="E20" s="45"/>
      <c r="F20" s="45"/>
      <c r="G20" s="45"/>
      <c r="H20" s="45"/>
    </row>
    <row r="21" spans="1:8" ht="12.75">
      <c r="A21" s="58"/>
      <c r="B21" s="45"/>
      <c r="C21" s="45"/>
      <c r="D21" s="45"/>
      <c r="E21" s="45"/>
      <c r="F21" s="45"/>
      <c r="G21" s="45"/>
      <c r="H21" s="45"/>
    </row>
    <row r="22" spans="1:8" ht="12.75">
      <c r="A22" s="192" t="s">
        <v>597</v>
      </c>
      <c r="B22" s="193"/>
      <c r="C22" s="193"/>
      <c r="D22" s="193"/>
      <c r="E22" s="193"/>
      <c r="F22" s="193"/>
      <c r="G22" s="193"/>
      <c r="H22" s="193"/>
    </row>
    <row r="23" spans="1:8" ht="12.75">
      <c r="A23" s="44"/>
      <c r="B23" s="44"/>
      <c r="C23" s="44"/>
      <c r="D23" s="44"/>
      <c r="E23" s="44"/>
      <c r="F23" s="44"/>
      <c r="G23" s="44"/>
      <c r="H23" s="44"/>
    </row>
  </sheetData>
  <sheetProtection/>
  <mergeCells count="4">
    <mergeCell ref="B1:F1"/>
    <mergeCell ref="A22:H22"/>
    <mergeCell ref="B19:F19"/>
    <mergeCell ref="B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lierei</dc:creator>
  <cp:keywords/>
  <dc:description/>
  <cp:lastModifiedBy>Anita Rauza</cp:lastModifiedBy>
  <cp:lastPrinted>2018-02-06T12:12:47Z</cp:lastPrinted>
  <dcterms:created xsi:type="dcterms:W3CDTF">2010-01-07T07:54:34Z</dcterms:created>
  <dcterms:modified xsi:type="dcterms:W3CDTF">2018-02-09T11:12:06Z</dcterms:modified>
  <cp:category/>
  <cp:version/>
  <cp:contentType/>
  <cp:contentStatus/>
</cp:coreProperties>
</file>