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1"/>
  </bookViews>
  <sheets>
    <sheet name="ieņēmumi" sheetId="1" r:id="rId1"/>
    <sheet name="izdevumi" sheetId="2" r:id="rId2"/>
    <sheet name="speciālais budžets" sheetId="3" r:id="rId3"/>
    <sheet name="saistības" sheetId="4" r:id="rId4"/>
  </sheets>
  <definedNames>
    <definedName name="_xlnm.Print_Titles" localSheetId="1">'izdevumi'!$2:$2</definedName>
    <definedName name="_xlnm.Print_Titles" localSheetId="2">'speciālais budžets'!$4:$4</definedName>
  </definedNames>
  <calcPr fullCalcOnLoad="1"/>
</workbook>
</file>

<file path=xl/sharedStrings.xml><?xml version="1.0" encoding="utf-8"?>
<sst xmlns="http://schemas.openxmlformats.org/spreadsheetml/2006/main" count="1755" uniqueCount="841">
  <si>
    <t>Novada dome</t>
  </si>
  <si>
    <t>Gulbenes pilsētas pārvalde</t>
  </si>
  <si>
    <t>Beļavas pagasta pārvalde</t>
  </si>
  <si>
    <t>Daukstu pagasta pārvalde</t>
  </si>
  <si>
    <t>Druvienas pagasta pārvalde</t>
  </si>
  <si>
    <t>Galgauskas pagasta pārvalde</t>
  </si>
  <si>
    <t>Jaungulbenes pagasta pārvalde</t>
  </si>
  <si>
    <t>Lejasciema pagasta pārvalde</t>
  </si>
  <si>
    <t>Litenes pagasta pārvalde</t>
  </si>
  <si>
    <t>Lizuma pagasta pārvalde</t>
  </si>
  <si>
    <t>Līgo pagasta pārvalde</t>
  </si>
  <si>
    <t>Rankas pagasta pārvalde</t>
  </si>
  <si>
    <t>Stāmerienas pagasta pārvalde</t>
  </si>
  <si>
    <t>Stradu pagasta pārvalde</t>
  </si>
  <si>
    <t>Tirzas pagasta pārvalde</t>
  </si>
  <si>
    <t>Būvvalde</t>
  </si>
  <si>
    <t>01.721</t>
  </si>
  <si>
    <t>Pašvaldību parādu procentu nomaksa</t>
  </si>
  <si>
    <t>01.890</t>
  </si>
  <si>
    <t>Izdevumi neparedzētiem gadījumiem</t>
  </si>
  <si>
    <t>Sabiedriskā kārtība un drošība, tiesību aizsardzība, kopā</t>
  </si>
  <si>
    <t>Bāriņtiesu darba samaksa (novadā)</t>
  </si>
  <si>
    <t>03.200</t>
  </si>
  <si>
    <t>Ekonomiskā darbība, kopā</t>
  </si>
  <si>
    <t>04.510</t>
  </si>
  <si>
    <t>Vides aizsardzība, kopā</t>
  </si>
  <si>
    <t>05.200</t>
  </si>
  <si>
    <t>Pašvaldības teritoriju un mājokļu apsaimnošana, kopā</t>
  </si>
  <si>
    <t>06.400</t>
  </si>
  <si>
    <t>06.600</t>
  </si>
  <si>
    <t>06.200</t>
  </si>
  <si>
    <t>Veselība, kopā</t>
  </si>
  <si>
    <t>Atpūta, kultūra un reliģija, kopā</t>
  </si>
  <si>
    <t>08.100</t>
  </si>
  <si>
    <t>08.210</t>
  </si>
  <si>
    <t>08.220</t>
  </si>
  <si>
    <t>08.230</t>
  </si>
  <si>
    <t>08.290</t>
  </si>
  <si>
    <t>Izglītība, kopā</t>
  </si>
  <si>
    <t>09.100</t>
  </si>
  <si>
    <t>09.210</t>
  </si>
  <si>
    <t>Gulbenes vidusskola</t>
  </si>
  <si>
    <t>Gulbenes 2.vidusskola</t>
  </si>
  <si>
    <t>Gulbenes vakara (maiņu) vidusskola</t>
  </si>
  <si>
    <t>Daukstes pamatskola</t>
  </si>
  <si>
    <t>Druvienas pamatskola</t>
  </si>
  <si>
    <t>Galgauskas pamatskola</t>
  </si>
  <si>
    <t>Gulbīša vidusskola</t>
  </si>
  <si>
    <t>Lejasciema vidusskola</t>
  </si>
  <si>
    <t>Litenes pamatskola</t>
  </si>
  <si>
    <t>Lizuma vidusskola</t>
  </si>
  <si>
    <t>Rankas pamatskola</t>
  </si>
  <si>
    <t>Stāmerienas pamatskola</t>
  </si>
  <si>
    <t>Stāķu pamatskola</t>
  </si>
  <si>
    <t>Tirzas pamatskola</t>
  </si>
  <si>
    <t>09.510</t>
  </si>
  <si>
    <t>09.820</t>
  </si>
  <si>
    <t>Savstarpējie norēķini par izglītības pakalpojumiem</t>
  </si>
  <si>
    <t>Sociālā aizsardzība‚ kopā</t>
  </si>
  <si>
    <t>Dzimtsarakstu nodaļa</t>
  </si>
  <si>
    <t>06.300</t>
  </si>
  <si>
    <t xml:space="preserve">Ielu apgaismošana, Gulbenes pilsēta </t>
  </si>
  <si>
    <t>Bibliotēkas, kopā</t>
  </si>
  <si>
    <t xml:space="preserve">Europe Direct informācijas punkts, ES finansējums </t>
  </si>
  <si>
    <t>Kultūras centri, kopā</t>
  </si>
  <si>
    <t>Kultūras pasākumi, kopā</t>
  </si>
  <si>
    <t xml:space="preserve">Gulbenes 1.PII </t>
  </si>
  <si>
    <t>Gulbenes 2.PII "Rūķītis"</t>
  </si>
  <si>
    <t>Gulbenes 3.PII "Auseklītis"</t>
  </si>
  <si>
    <t>Litenes PII</t>
  </si>
  <si>
    <t>Stāķu PII</t>
  </si>
  <si>
    <t>Pirmsskolas izglītības iestādes, kopā</t>
  </si>
  <si>
    <t>Pamatskolas, vidusskolas, kopā</t>
  </si>
  <si>
    <t>Gulbenes novada Valsts ģimnāzija</t>
  </si>
  <si>
    <t>Kr.Valdemāra pamatskola</t>
  </si>
  <si>
    <t>Gulbenes jauniešu centrs "Bāze"</t>
  </si>
  <si>
    <t>Izglītības vadība un pasākumi novadā</t>
  </si>
  <si>
    <t>10.400</t>
  </si>
  <si>
    <t>10.500</t>
  </si>
  <si>
    <t>Atbalsts bezdarba gadījumā</t>
  </si>
  <si>
    <t>Sociālie dienesti, kopā</t>
  </si>
  <si>
    <t>Sociālā māja Lejasciemā</t>
  </si>
  <si>
    <t>Sociālās aprūpes pasākumi, Sarkanais Krusts</t>
  </si>
  <si>
    <t>Savstarpējie norēķini par sociālajiem pakalpojumiem</t>
  </si>
  <si>
    <t>Patversme Litenē</t>
  </si>
  <si>
    <t>10.910</t>
  </si>
  <si>
    <t>09.810</t>
  </si>
  <si>
    <t>10.920</t>
  </si>
  <si>
    <t>Tautas pašdarbības kolektīvu vadītāju darba samaksa, kopā</t>
  </si>
  <si>
    <t>10.700</t>
  </si>
  <si>
    <t>Sociālās mājas un patversmes, kopā</t>
  </si>
  <si>
    <t>07.210</t>
  </si>
  <si>
    <t>Sporta pasākumi, zāles, centri, kopā</t>
  </si>
  <si>
    <t>KOPĀ IZDEVUMI</t>
  </si>
  <si>
    <t>08.620</t>
  </si>
  <si>
    <t>Pārējie sporta, atpūtas un kultūras pasākumi</t>
  </si>
  <si>
    <t>Lejasciema kultūrvēsturiskā mantojuma centrs</t>
  </si>
  <si>
    <t>Tirzas novadpētniecības krātuve</t>
  </si>
  <si>
    <t>Gulbenes sporta skola</t>
  </si>
  <si>
    <t>04.900</t>
  </si>
  <si>
    <t>Projekti, līdzfinansējums</t>
  </si>
  <si>
    <t>Olimpiāde</t>
  </si>
  <si>
    <t>Jauniešu aktivitātes, novads</t>
  </si>
  <si>
    <t>Balvas sportā, izglītībā, kultūrā</t>
  </si>
  <si>
    <t>Muzeji, kopā</t>
  </si>
  <si>
    <t>Gulbenes mūzikas skola</t>
  </si>
  <si>
    <t>Gulbenes mākslas skola</t>
  </si>
  <si>
    <t>Jauniešu aktivitātes, Stradu pag.</t>
  </si>
  <si>
    <t>Ielu apgaismošana, Jaungulbenes pagasts</t>
  </si>
  <si>
    <t>04.430</t>
  </si>
  <si>
    <t>Autotransports, novads</t>
  </si>
  <si>
    <t>Informācijas vadība un sabiedriskās attiecības</t>
  </si>
  <si>
    <t>Attīstības un projektu nodaļa</t>
  </si>
  <si>
    <t>Īpašumu pārraudzības nodaļa</t>
  </si>
  <si>
    <t>Sporta pasākumi</t>
  </si>
  <si>
    <t xml:space="preserve">Sociālās aizsardzības pasākumi </t>
  </si>
  <si>
    <t>Pabalsts ēdināšanai, profesionālās izglītības iestādēs</t>
  </si>
  <si>
    <t>Lizuma mantojuma centrs</t>
  </si>
  <si>
    <t>Asistenta pakalpojumi, novads</t>
  </si>
  <si>
    <t>Līgo (transports, braukšanas biļetes)</t>
  </si>
  <si>
    <t>5000 Pamatkapitāla veidošana, EUR</t>
  </si>
  <si>
    <t>3000           Subsīdijas un dotācijas, EUR</t>
  </si>
  <si>
    <t>4000               Procentu izdevumi, EUR</t>
  </si>
  <si>
    <t>6000           Sociālie pabalsti, EUR</t>
  </si>
  <si>
    <t>1000          Atlīdzība, EUR</t>
  </si>
  <si>
    <t>2000               Preces un pakalpojumi, EUR</t>
  </si>
  <si>
    <t>9000             Kapitālo izdevumu transferti, EUR</t>
  </si>
  <si>
    <t>7000           Uzturēšanas izdevumu transferti, EUR</t>
  </si>
  <si>
    <t>KOPĀ izdevumi, EUR</t>
  </si>
  <si>
    <t>Pašvaldības policija</t>
  </si>
  <si>
    <t>Senior +, projekts</t>
  </si>
  <si>
    <t>Notekūdeņu apsaimniekošana, kopā</t>
  </si>
  <si>
    <t>Gulbenes pilsēta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</si>
  <si>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</si>
  <si>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</si>
  <si>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</si>
  <si>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</si>
  <si>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</si>
  <si>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</si>
  <si>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Līgo pagasts</t>
  </si>
  <si>
    <t>Rankas pagasts</t>
  </si>
  <si>
    <t>Stāmerienas pagasts</t>
  </si>
  <si>
    <t>Tirzas pagasts</t>
  </si>
  <si>
    <t>Iestādes/ struktūrvienības/ pasākumi</t>
  </si>
  <si>
    <t>Gulbenes novads, kapitālie remonti</t>
  </si>
  <si>
    <t>Stradu pagasts</t>
  </si>
  <si>
    <t>Sporta atbalsts, iesniegumi</t>
  </si>
  <si>
    <t>Litenes pagasts</t>
  </si>
  <si>
    <t>Lizuma pagasts</t>
  </si>
  <si>
    <t>Stāķu sporta zāle, Stradu pagasts</t>
  </si>
  <si>
    <t>Gulbenes sporta centrs</t>
  </si>
  <si>
    <t>Sports, kopā</t>
  </si>
  <si>
    <t>Staru sporta zāle, Dauksu pagasts</t>
  </si>
  <si>
    <t>Daukstu pagasts, Staru bibliotēka</t>
  </si>
  <si>
    <t>Daukstu pagasts, Daukstu bibliotēka</t>
  </si>
  <si>
    <t>Stradu pagasts, Stāķu bibliotēka</t>
  </si>
  <si>
    <t>Stradu pagasts, Stradu bibliotēka</t>
  </si>
  <si>
    <t>Stāmerienas pagasts, Stāmerienas bibliotēka</t>
  </si>
  <si>
    <t>Stāmerienas pagasts, Kalnienas bibliotēka</t>
  </si>
  <si>
    <t>Rankas pagasts, Rankas bibliotēka</t>
  </si>
  <si>
    <t>Rankas pagasts, Gaujasrēveļu bibliotēka</t>
  </si>
  <si>
    <t>Lejasciema pagasts, Lejasciema bibliotēka</t>
  </si>
  <si>
    <t>Lejasciema pagasts, Mālu bibliotēka</t>
  </si>
  <si>
    <t>Lejasciema pagasts, Sinoles apkalpošanas punkts</t>
  </si>
  <si>
    <t>Novada dome, remontdarbiem</t>
  </si>
  <si>
    <t>Klasifikā-cijas kods</t>
  </si>
  <si>
    <t>Ieņēmumu veids</t>
  </si>
  <si>
    <t>1.0.</t>
  </si>
  <si>
    <t>NODOKĻU IEŅĒMUMI</t>
  </si>
  <si>
    <t>1.1.0.0.</t>
  </si>
  <si>
    <t>Ieņēmumi no iedzīvotāju ienākuma nodokļa</t>
  </si>
  <si>
    <t>1.1.1.0.</t>
  </si>
  <si>
    <t>Iedzīvotāju ienākuma nodoklis</t>
  </si>
  <si>
    <t>1.1.1.1.</t>
  </si>
  <si>
    <t>Saņemts no Valsts kases sadales konta iepriekšējā gada nesadalītais  iedzīvotāju ienākuma nodokļa atlikums</t>
  </si>
  <si>
    <t>1.1.1.2.</t>
  </si>
  <si>
    <t>Saņemts no Valsts kases sadales konta pārskata gadā ieskaitītais iedzīvotāju ienākuma nodoklis</t>
  </si>
  <si>
    <t>4.0.0.0.</t>
  </si>
  <si>
    <t>Īpašuma nodokļi</t>
  </si>
  <si>
    <t>4.1.1.1.</t>
  </si>
  <si>
    <t>Nekustāmā īpašuma nodokļa par zemi kārtējā saimnieciskā gada ieņēmumi, kopā</t>
  </si>
  <si>
    <t>4.1.1.2.</t>
  </si>
  <si>
    <t>Nekustamā īpašuma nodokļa par zemi iepriekšējo gadu parādi, kopā</t>
  </si>
  <si>
    <t>4.1.2.1.</t>
  </si>
  <si>
    <t xml:space="preserve">Nekustāmā īpašuma nodoklis par ēkām un būvēm kārtējā saimnieciskā gada ieņēmumi, kopā </t>
  </si>
  <si>
    <t>4.1.2.2.</t>
  </si>
  <si>
    <t>Nekustāmā īpašuma nodokļa par ēkām un būvēm iepriekšējo gadu parādi, kopā</t>
  </si>
  <si>
    <t>4.1.3.1.</t>
  </si>
  <si>
    <t>Nekustamā īpašuma nodoklis par mājokli kārtējā saimnieciskā gada ieņēmumi, kopā</t>
  </si>
  <si>
    <t>4.1.3.2.</t>
  </si>
  <si>
    <t>Nekustamā īpašuma nodoklis par mājokli iepriekšējo gadu parādi, kopā</t>
  </si>
  <si>
    <t>5.0.0.0.</t>
  </si>
  <si>
    <t>Nodokļi par pakalpojumiem un precēm</t>
  </si>
  <si>
    <t>5.4.1.0.</t>
  </si>
  <si>
    <t>2.0.</t>
  </si>
  <si>
    <t>NENODOKĻU IEŅĒMUMI</t>
  </si>
  <si>
    <t>8.0.0.0.</t>
  </si>
  <si>
    <t>Ieņēmumi no uzņēmējdarbības un īpašuma</t>
  </si>
  <si>
    <t>8.9.9.0.</t>
  </si>
  <si>
    <t>Pārējie iepriekš neklasificētie finanšu ieņēmumi (novads)</t>
  </si>
  <si>
    <t>9.0.0.0.</t>
  </si>
  <si>
    <t>Valsts (pašvaldību) nodevas un maksājumi</t>
  </si>
  <si>
    <t>9.4.0.0.</t>
  </si>
  <si>
    <t>9.4.2.0.</t>
  </si>
  <si>
    <t>9.4.5.0.</t>
  </si>
  <si>
    <t>9.4.9.0.</t>
  </si>
  <si>
    <t>9.5.0.0.</t>
  </si>
  <si>
    <t>9.5.1.4.</t>
  </si>
  <si>
    <t>Tūrisma un kultūrvēsturiskā mantojuma centrs</t>
  </si>
  <si>
    <t>9.5.1.5.</t>
  </si>
  <si>
    <t>9.5.2.1.</t>
  </si>
  <si>
    <t>Nodeva par būvatļauju saņemšanu, novada dome</t>
  </si>
  <si>
    <t>10.0.0.0.</t>
  </si>
  <si>
    <t>10.1.4.0.</t>
  </si>
  <si>
    <t>10.3.0.0.</t>
  </si>
  <si>
    <t>Soda sankcijas par vispārējiem nodokļu maksāšanas pārkāpumiem, kopā</t>
  </si>
  <si>
    <t>12.0.0.0.</t>
  </si>
  <si>
    <t>Pārējie nenodokļu ieņēmumi</t>
  </si>
  <si>
    <t>12.2.4.0.</t>
  </si>
  <si>
    <t>13.0.0.0.</t>
  </si>
  <si>
    <t>13.1.0.0.</t>
  </si>
  <si>
    <t>5.0.</t>
  </si>
  <si>
    <t>TRANSFERTI</t>
  </si>
  <si>
    <t>18.0.0.0.</t>
  </si>
  <si>
    <t>Valsts budžeta transferti</t>
  </si>
  <si>
    <t>18.6.2.0.</t>
  </si>
  <si>
    <t>Pašvaldību budžetā saņemtās valsts budžeta mērķdotācijas, kopā</t>
  </si>
  <si>
    <t>Valsts budžeta dotācija no Nacionālā veselības dienesta, kopā</t>
  </si>
  <si>
    <t>Beļavas pagasta Beļavas feldšeru - vecmāšu punktam</t>
  </si>
  <si>
    <t>Daukstu pagasta Daukstu feldšeru - vecmāšu punktam</t>
  </si>
  <si>
    <t>Druvienas feldšeru - vecmāšu punktam</t>
  </si>
  <si>
    <t>Galgauskas feldšeru - vecmāšu punktam</t>
  </si>
  <si>
    <t>Tautas mākslas kolektīvu vadītājiem</t>
  </si>
  <si>
    <t>Invalīdu asistentiem</t>
  </si>
  <si>
    <t>Pašvaldību pamata un vispārējās izglītības iestāžu pedagogu darba samaksai un valsts sociālās apdrošināšanas obligātajām iemaksām</t>
  </si>
  <si>
    <t>Sveķu internātpamatskolai</t>
  </si>
  <si>
    <t>Interešu izglītības programmu pedagogu darba samaksai un valsts sociālās apdrošināšanas obligātajām iemaksām</t>
  </si>
  <si>
    <t>Pašvaldību izglītības iestāžu piecgadīgo un sešgadīgo bērnu apmācības pedagogu darba samaksai un valsts sociālās apdrošināšanas obligātajām iemaksām (gadam)</t>
  </si>
  <si>
    <t>Bērnu un jaunatnes sporta skolai</t>
  </si>
  <si>
    <t>1.-4.klases skolēnu pusdienu izdevumu apmaksai</t>
  </si>
  <si>
    <t>18.6.3.0.</t>
  </si>
  <si>
    <t>18.6.4.0.</t>
  </si>
  <si>
    <t xml:space="preserve">Pašvaldību budžetā saņemtā dotācija no pašvaldību finanšu izlīdzināšanas fonda </t>
  </si>
  <si>
    <t>19.0.0.0.</t>
  </si>
  <si>
    <t>Pašvaldību budžetu transferti</t>
  </si>
  <si>
    <t>19.2.0.0.</t>
  </si>
  <si>
    <t>Pašvaldību saņemtie transferti no citām pašvaldībām</t>
  </si>
  <si>
    <t>19.2.1.0.</t>
  </si>
  <si>
    <t>Ieņēmumi izglītības funkciju nodrošināšanai, novada dome</t>
  </si>
  <si>
    <t>19.3.0.0.</t>
  </si>
  <si>
    <t xml:space="preserve">Pašvaldību iestāžu transferti no augstākas iestādes </t>
  </si>
  <si>
    <t>21.0.0.0.</t>
  </si>
  <si>
    <t>Budžeta iestāžu ieņēmumi</t>
  </si>
  <si>
    <t>21.1.9.0.</t>
  </si>
  <si>
    <t>21.3.0.0.</t>
  </si>
  <si>
    <t>Ieņēmumi no budžeta iestāžu sniegtajiem pakalpojumiem un citi pašu ieņēmumi, kopā</t>
  </si>
  <si>
    <t>21.3.5.0.</t>
  </si>
  <si>
    <t>Maksa par izglītības pakalpojumiem, kopā</t>
  </si>
  <si>
    <t>21.3.5.2.</t>
  </si>
  <si>
    <t>Ieņēmumi no vecāku maksām pirmsskolas izglītības iestādēs, kopā</t>
  </si>
  <si>
    <t>Gulbenes 1.pirmsskolas izglītības iestāde</t>
  </si>
  <si>
    <t>Gulenes 2.pirmsskolas izglītības iestāde "Rūķītis"</t>
  </si>
  <si>
    <t>Gulbenes 3.pirmsskolas izglītības iestāde "Auseklītis"</t>
  </si>
  <si>
    <t>21.3.5.9.</t>
  </si>
  <si>
    <t>Pārējie ieņēmumi par izglītības pakalpojumiem, kopā</t>
  </si>
  <si>
    <t>K.Valdemāra pamatskola</t>
  </si>
  <si>
    <t>Daukstu pamatskola</t>
  </si>
  <si>
    <t>21.3.8.0.</t>
  </si>
  <si>
    <t>Ieņēmumi par nomu un īri, kopā</t>
  </si>
  <si>
    <t>21.3.8.1.</t>
  </si>
  <si>
    <t>Ieņēmumi par telpu nomu, kopā</t>
  </si>
  <si>
    <t>21.3.8.3.</t>
  </si>
  <si>
    <t>21.3.8.4.</t>
  </si>
  <si>
    <t>Ieņēmumi par zemes nomu, kopā</t>
  </si>
  <si>
    <t>21.3.8.9.</t>
  </si>
  <si>
    <t>Pārējie ieņēmumi par nomu un īri, kopā</t>
  </si>
  <si>
    <t>21.3.9.0.</t>
  </si>
  <si>
    <t>Ieņēmumi par pārējiem budžeta iestāžu maksas pakalpojumiem, kopā</t>
  </si>
  <si>
    <t>21.3.9.1.</t>
  </si>
  <si>
    <t>Ieņēmumi par personu uzturēšanos sociālās aprūpes iestādēs, kopā</t>
  </si>
  <si>
    <t>Sociālās aprūpes nams "Siltais"</t>
  </si>
  <si>
    <t>Sociālās aprūpes nams "Tirza"</t>
  </si>
  <si>
    <t>Litenes bērnu patversme</t>
  </si>
  <si>
    <t>21.3.9.2.</t>
  </si>
  <si>
    <t>Ieņēmumi no pacientu iemaksām un sniegtajiem rehabilitācijas un ārstniecības pakalpojumiem, kopā</t>
  </si>
  <si>
    <t>Beļavas pagasta Beļavas feldšeru - vecmāšu punkts</t>
  </si>
  <si>
    <t>Daukstu pagasta Daukstu feldšeru - vecmāšu punkts</t>
  </si>
  <si>
    <t>Daukstu pagasta Staru feldšeru - vecmāšu punkts</t>
  </si>
  <si>
    <t>Druvienas feldšeru - vecmāšu punkts</t>
  </si>
  <si>
    <t>Galgauskas feldšeru - vecmāšu punkts</t>
  </si>
  <si>
    <t>Litenes pagasta pārvalde (zobārsts)</t>
  </si>
  <si>
    <t>Rankas feldšeru - vecmāšu punkts</t>
  </si>
  <si>
    <t>Stradu pagasta Stradu feldšeru - vecmāšu punkts</t>
  </si>
  <si>
    <t>21.3.9.3.</t>
  </si>
  <si>
    <t>Ieņēmumi no biļešu realizācijas, kopā</t>
  </si>
  <si>
    <t>Beļavas tautas nams</t>
  </si>
  <si>
    <t>Ozolkalna kultūras un sporta centrs "Zīļuks"</t>
  </si>
  <si>
    <t>Daukstu pagasta Staru kultūras nams</t>
  </si>
  <si>
    <t>21.3.9.4.</t>
  </si>
  <si>
    <t>Ieņēmumi no dzīvokļu un komunālajiem pakalpojumiem, kopā</t>
  </si>
  <si>
    <t>21.3.9.5.</t>
  </si>
  <si>
    <t>Ieņēmumi par projektu īstenošanu</t>
  </si>
  <si>
    <t>Lejasciema jauniešu centrs ""Pulss"</t>
  </si>
  <si>
    <t>Rankas jauniešu centrs "Bums"</t>
  </si>
  <si>
    <t>21.3.9.9.</t>
  </si>
  <si>
    <t>Citi ieņēmumi no maksas pakalpojumiem, kopā</t>
  </si>
  <si>
    <t>21.4.2.9.</t>
  </si>
  <si>
    <t>21.4.9.9.</t>
  </si>
  <si>
    <t>Pārējie iepriekš neklasificētie pašu ieņēmumi, kopā</t>
  </si>
  <si>
    <t>IEŅĒMUMI KOPĀ</t>
  </si>
  <si>
    <t>Mākslas skola</t>
  </si>
  <si>
    <t>Mūzikas skolai</t>
  </si>
  <si>
    <t>Mākslas skolai</t>
  </si>
  <si>
    <t>9.5.1.7.</t>
  </si>
  <si>
    <t>Valsts nodeva par apliecinājumiem un citu funkciju pildīšanu bāriņtiesās, kopā</t>
  </si>
  <si>
    <t>Pašvaldības nodeva par tirdzniecību publiskās vietās, kopā</t>
  </si>
  <si>
    <t>Pārējās valsts nodevas, kuras ieskaita pašvaldību budžetā, kopā</t>
  </si>
  <si>
    <t>Pašvaldību nodevas, kopā</t>
  </si>
  <si>
    <t>Valsts nodevas, kuras ieskaita pašvaldību budžetā, kopā</t>
  </si>
  <si>
    <t>Pašvaldības nodeva par dzīvnieku turēšanu, Gulbenes pilsētas pārvalde</t>
  </si>
  <si>
    <t>Pašvaldība nodeva par reklāmas, afišu un sludinājumu izvietošanu publiskās vietās</t>
  </si>
  <si>
    <t>Naudas sodi un sankcijas</t>
  </si>
  <si>
    <t>Naudas sodi, ko uzliek pašvaldības, novada dome, Pašvaldības policija</t>
  </si>
  <si>
    <t>Ieņēmumi no ūdenstilpju un zvejas tiesību nomas un zvejas tiesību nerūpnieciskās izmantošanas (makšķerēšanas kartes), kopā</t>
  </si>
  <si>
    <t>Ieņēmumi no valsts (pašvaldību) īpašumu iznomāšanas, pārdošanas un no nodokļu pamatparāda kapitalizācijas</t>
  </si>
  <si>
    <t>Ieņēmumi no ēku un būvju īpašumu pārdošanas, novada dome</t>
  </si>
  <si>
    <t>4.1.0.0.</t>
  </si>
  <si>
    <t>Nekustamā īpašuma nodoklis, kopā</t>
  </si>
  <si>
    <t>Plānotie pagaidu sabiedriskie darbi</t>
  </si>
  <si>
    <t>Latvijas pašvaldību veiktspējas uzlabošana</t>
  </si>
  <si>
    <t>Globālās izglītības sabiedrības veidošana</t>
  </si>
  <si>
    <t>Novada dome, Latvija līgo Druvienas Silmačos</t>
  </si>
  <si>
    <t>Novada dome, citas biļetes</t>
  </si>
  <si>
    <t>Rankas kultūras nams</t>
  </si>
  <si>
    <t>Stāmerienas tautas nams</t>
  </si>
  <si>
    <t>Kalnienas tautas nams</t>
  </si>
  <si>
    <t>Tirzas kultūras nams</t>
  </si>
  <si>
    <t>Galgauskas kultūras nams</t>
  </si>
  <si>
    <t>Lejasciema kultūras nams</t>
  </si>
  <si>
    <t>Litenes tautas nams</t>
  </si>
  <si>
    <t>Lizuma kultūras nams</t>
  </si>
  <si>
    <t>Līgo kultūras nams</t>
  </si>
  <si>
    <t>Jaungulbenes tautas nams</t>
  </si>
  <si>
    <t>21.4.0.0.</t>
  </si>
  <si>
    <t>Pārējie 21.3.0.0. grupā neklasificētie iestāžu ieņēmumi par iestāžu sniegtajiem maksas pakalpojumiem un citi pašu ieņēmumi</t>
  </si>
  <si>
    <t>Gulbenes novada vēstures un mākslas muzejs</t>
  </si>
  <si>
    <t>Jaungulbene PII "Pienenīte"</t>
  </si>
  <si>
    <t>09.200</t>
  </si>
  <si>
    <t>Pamatizglītība, vispārējā un profesionālā izglītība, kopā</t>
  </si>
  <si>
    <t>Druvienas kultūras nams</t>
  </si>
  <si>
    <t>Mūzikas skola</t>
  </si>
  <si>
    <t>Gulbenes kultūras centrs</t>
  </si>
  <si>
    <t>Sabiedriskā tualete</t>
  </si>
  <si>
    <t>01.100</t>
  </si>
  <si>
    <t>05.000</t>
  </si>
  <si>
    <t>04.000</t>
  </si>
  <si>
    <t>03.000</t>
  </si>
  <si>
    <t>Deputātu, pastāvīgo komiteja un komisija</t>
  </si>
  <si>
    <t>07.000</t>
  </si>
  <si>
    <t>08.000</t>
  </si>
  <si>
    <t>09.000</t>
  </si>
  <si>
    <t>Pārējā citur neklasificētā teritoriju un mājokļu apsaimniekošanas darbība, kopā</t>
  </si>
  <si>
    <t>Ambulatorās ārstniecības iestādes, kopā</t>
  </si>
  <si>
    <t>Interešu un profesionālā ievirzes izglītība, kopā</t>
  </si>
  <si>
    <t>Pārējā izglītības vadība, kopā</t>
  </si>
  <si>
    <t>Pārējie citur neklasificētie izglītības pakalpojumi, kopā</t>
  </si>
  <si>
    <t>Lejasciema PII "Kamenīte"</t>
  </si>
  <si>
    <t>Rankas PII "Ābelīte"</t>
  </si>
  <si>
    <t>10.000</t>
  </si>
  <si>
    <t>Labiekārtošanas iestāde</t>
  </si>
  <si>
    <t>Gulbenes pilsētas teritorijas un īpašumu apsaimniekošana</t>
  </si>
  <si>
    <t>Gulbenes pilsētas dzīvokļu remontiem</t>
  </si>
  <si>
    <t>Gulbenes novada bibliotēka</t>
  </si>
  <si>
    <t>Pārējās citur neklasificētās sociālās aizsardzības pārraudzība, kopā</t>
  </si>
  <si>
    <t>Atbalsts ģimenēm ar bērniem, kopā</t>
  </si>
  <si>
    <t>Pārējais citur neklasificētais atbalsts sociāli atstumtām personām</t>
  </si>
  <si>
    <t>04.730</t>
  </si>
  <si>
    <t>Tūrisms</t>
  </si>
  <si>
    <t>04.901</t>
  </si>
  <si>
    <t>Informācijas tehnoloģiju kompetences centrs</t>
  </si>
  <si>
    <t>Lietpratīga pārvaldība un Latvijas pašvaldību veiktspējas uzlabošana</t>
  </si>
  <si>
    <t>Tūrisms Stāmerienas pagastā</t>
  </si>
  <si>
    <t>Beļavas pagasts Beļavas feldšeru - vecmāšu punkts</t>
  </si>
  <si>
    <t>Beļavas pagasts Ozolkalna feldšeru - vecmāšu punkts</t>
  </si>
  <si>
    <t>Stradu feldšeru - vecmāšu punkts</t>
  </si>
  <si>
    <t>Litenes bibliotēka</t>
  </si>
  <si>
    <t>Beļavas bibliotēka</t>
  </si>
  <si>
    <t>Druvienas bibliotēka</t>
  </si>
  <si>
    <t>Galgauskas bibliotēka</t>
  </si>
  <si>
    <t>Jaungulbenes bibliotēka</t>
  </si>
  <si>
    <t>Lizuma bibliotēka</t>
  </si>
  <si>
    <t>Gaujasrēveļu kultūrvēsturiskā mantojuma centrs</t>
  </si>
  <si>
    <t>Stradu kultūras pasākumi</t>
  </si>
  <si>
    <t>Pārējie atpūtas, kultūras un sporta pasākumi, kopā</t>
  </si>
  <si>
    <t>Valsts svētki</t>
  </si>
  <si>
    <t>Latvija līgo Druvienas Silmačos</t>
  </si>
  <si>
    <t>Novada svētki</t>
  </si>
  <si>
    <t>Pamata un vispārējās izglītības pedagogu darba samaksa</t>
  </si>
  <si>
    <t>Elektroniskās kartes</t>
  </si>
  <si>
    <t>Atbalsts izglītībai, novads</t>
  </si>
  <si>
    <t>Silver Sharing Initiative, projekts</t>
  </si>
  <si>
    <t>On Wings, projekts</t>
  </si>
  <si>
    <t>Gulbenes novada sociālais dienests</t>
  </si>
  <si>
    <t>Sociālā māja Blomīte</t>
  </si>
  <si>
    <t>Pārējie citur neklasificētie sociālās aizsardzības pasākumi, kopā</t>
  </si>
  <si>
    <t>Bibliotēkas projekti, publiskais internets</t>
  </si>
  <si>
    <t>Stāmeriena pagasta Saulstari</t>
  </si>
  <si>
    <t>Daukstu pagasta Staru feldšeru - vecmāšu punktam</t>
  </si>
  <si>
    <t>Sociālās mājas Upes un Dzirnavu ielā</t>
  </si>
  <si>
    <t>Globālās izglītības sabiedrības veidošana, projekts</t>
  </si>
  <si>
    <t>Looking &amp; Learning, projekts</t>
  </si>
  <si>
    <t>Mūžizglītība pieejamības nodrošināšana novada iedzīvotājiem</t>
  </si>
  <si>
    <t>Mūžizglītības pieejamības nodrošināšana iedzīvotājiem Rankas pagastā</t>
  </si>
  <si>
    <t>Psihologu un logopēdu kompetences  centrs, novads</t>
  </si>
  <si>
    <t>Peldētapmācības nodrošināšana 1.-5.klases skolēniem</t>
  </si>
  <si>
    <t>Datortehnikas iegāde</t>
  </si>
  <si>
    <t>Druvienas Vecā skola - muzejs</t>
  </si>
  <si>
    <t>Silmaču muzejs Druvienas pagasts</t>
  </si>
  <si>
    <t>Klasifikācijas     kods</t>
  </si>
  <si>
    <t>Rādītāji</t>
  </si>
  <si>
    <t>Apstiprināts 2016.gadam  EUR</t>
  </si>
  <si>
    <t>KOPĀ IEŅĒMUMI</t>
  </si>
  <si>
    <t>Nodokļu ienēmumi</t>
  </si>
  <si>
    <t>5.5.0.0.</t>
  </si>
  <si>
    <t>Nodokļi un maksājumi par tiesībām lietot atsevišķas preces</t>
  </si>
  <si>
    <t>5.5.3.0.</t>
  </si>
  <si>
    <t>Dabas resursu nodoklis</t>
  </si>
  <si>
    <t>Transferti</t>
  </si>
  <si>
    <t>18.6.0.0.</t>
  </si>
  <si>
    <t>Pašvaldību saņemtie transferti no valsts budžeta</t>
  </si>
  <si>
    <t>Pašvaldību saņemtie valsts budžeta transferti noteikatjiem mērķiem</t>
  </si>
  <si>
    <t>Izdevumi atbilstoši funkcionālajām kategorijām</t>
  </si>
  <si>
    <t>Ekonomiskā darbība</t>
  </si>
  <si>
    <t>Beļavas pagasta pārvalde, kopā</t>
  </si>
  <si>
    <t>Atlīdzība</t>
  </si>
  <si>
    <t>Preces un pakalpojumi</t>
  </si>
  <si>
    <t>Daukstu pagasta pārvalde, kopā</t>
  </si>
  <si>
    <t>Druvienas pagasta pārvalde, kopā</t>
  </si>
  <si>
    <t>Galgauskas pagasta pārvalde, kopā</t>
  </si>
  <si>
    <t xml:space="preserve">Jaungulbenes pagasta pārvalde, kopā </t>
  </si>
  <si>
    <t>Lejasciema pagasta pārvalde, kopā</t>
  </si>
  <si>
    <t>Litenes pagasta pārvalde, kopā</t>
  </si>
  <si>
    <t>Lizuma pagasta pārvalde, kopā</t>
  </si>
  <si>
    <t>Līgo pagasta pārvalde, kopā</t>
  </si>
  <si>
    <t>Rankas pagasta pārvalde, kopā</t>
  </si>
  <si>
    <t>Stāmerienas pagasta pārvalde, kopā</t>
  </si>
  <si>
    <t>Stradu pagasta pārvalde, kopā</t>
  </si>
  <si>
    <t>Tirzas pagasta pārvalde, kopā</t>
  </si>
  <si>
    <t>Gulbenes pilsētas pārvalde, kopā</t>
  </si>
  <si>
    <t>Pamatkapitāla veidošana</t>
  </si>
  <si>
    <t>Gulbenes novada dome, kopā</t>
  </si>
  <si>
    <t>Vides aizsardzība</t>
  </si>
  <si>
    <t>Budžeta fiskālais deficīts (-) vai pārpalikums</t>
  </si>
  <si>
    <t>FINANSĒŠANA</t>
  </si>
  <si>
    <t>Iekšējā finansēšana</t>
  </si>
  <si>
    <t>1.No citām valsts pārvaldes struktūram</t>
  </si>
  <si>
    <t>No citiem valsts pārvaldes līmeņiem     (Valsts kases)</t>
  </si>
  <si>
    <t>2.Budžeta līdzekļu izmaiņas</t>
  </si>
  <si>
    <t>2.1.Budžeta līdzekļu atlikums gada sākumā</t>
  </si>
  <si>
    <t>2.2.Budžeta līdzekļu atlikums perioda beigās</t>
  </si>
  <si>
    <t>3.No komercbankām</t>
  </si>
  <si>
    <t>Novada domes priekšsēdētājs                                                                 A.Apinītis</t>
  </si>
  <si>
    <t>Gulbenes novada pašvaldības saistības</t>
  </si>
  <si>
    <t>2016. - 2022. un turpmākajos gados</t>
  </si>
  <si>
    <t>Saistību veids</t>
  </si>
  <si>
    <t>Aizņēmumi*</t>
  </si>
  <si>
    <t>Galvojumi*</t>
  </si>
  <si>
    <t>Citas saistības*</t>
  </si>
  <si>
    <t>Kopā saistības*</t>
  </si>
  <si>
    <t>Gads</t>
  </si>
  <si>
    <t>2016.</t>
  </si>
  <si>
    <t>2017.</t>
  </si>
  <si>
    <t>2018.</t>
  </si>
  <si>
    <t>2019.</t>
  </si>
  <si>
    <t>2020.</t>
  </si>
  <si>
    <t>2021.</t>
  </si>
  <si>
    <t>2022.</t>
  </si>
  <si>
    <t>Turpmākajos gados</t>
  </si>
  <si>
    <t>Pavisam kopā</t>
  </si>
  <si>
    <t xml:space="preserve">           </t>
  </si>
  <si>
    <t>* kopā atmaksājamā pamatsumma un procentu maksājumi</t>
  </si>
  <si>
    <t xml:space="preserve">Novada domes priekšsēdētājs                                                                  A.Apinītis  </t>
  </si>
  <si>
    <t>21.3.9.7.</t>
  </si>
  <si>
    <t>Iestādes saņemtā atlīdzība no apdrošināšanas sabiedrības par bojātu nekustamo īpašumu un kustamo mantu, tai skaitā autoavārijā cietušu automašīnu</t>
  </si>
  <si>
    <t>Sveķu internātpamatskola</t>
  </si>
  <si>
    <t>Rīgas iela 65, Gulbene (apkures sistēma)</t>
  </si>
  <si>
    <t>Aizņēmumu pamatsummu atmaksa (-)</t>
  </si>
  <si>
    <t>Saņemtie aizņēmumi (+)</t>
  </si>
  <si>
    <t>2.1. Budžeta līdzekļu atlikums gada sākumā</t>
  </si>
  <si>
    <t>2.2. Budžeta līdzekļu atlikums perioda beigās</t>
  </si>
  <si>
    <t>3. No komercbankām</t>
  </si>
  <si>
    <t>Ārējā finansēšana</t>
  </si>
  <si>
    <t>2. Budžeta līdzekļu izmaiņas</t>
  </si>
  <si>
    <t>1. No citām valsts pārvaldēs struktūrām</t>
  </si>
  <si>
    <t>grozījumi (+,-)</t>
  </si>
  <si>
    <t>Deputātu, pastāvīgo komiteja un komisija, ar grozījumiem</t>
  </si>
  <si>
    <t>Novada dome, ar grozījumiem</t>
  </si>
  <si>
    <t>Dzimtsarakstu nodaļa, ar grozījumiem</t>
  </si>
  <si>
    <t>Gulbenes pilsētas pārvalde, ar grozījumiem</t>
  </si>
  <si>
    <t>Beļavas pagasta pārvalde, ar grozījumiem</t>
  </si>
  <si>
    <t>Daukstu pagasta pārvalde, ar grozījumiem</t>
  </si>
  <si>
    <t>Druvienas pagasta pārvalde, ar grozījumem</t>
  </si>
  <si>
    <t>Galgauskas pagasta pārvalde, ar grozījumiem</t>
  </si>
  <si>
    <t>Jaungulbenes pagasta pārvalde, ar grozījumiem</t>
  </si>
  <si>
    <t>Lejasciema pagasta pārvalde, ar grozījimiem</t>
  </si>
  <si>
    <t>Litenes pagasta pārvalde, ar grozījumiem</t>
  </si>
  <si>
    <t>Lizuma pagasta pārvalde, ar grozījumiem</t>
  </si>
  <si>
    <t>Līgo pagasta pārvalde, ar grozījumiem</t>
  </si>
  <si>
    <t>Rankas pagasta pārvalde, ar grozījumiem</t>
  </si>
  <si>
    <t>Stāmerienas pagasta pārvalde, ar grozījimem</t>
  </si>
  <si>
    <t>Stradu pagasta pārvalde, ar grozījumiem</t>
  </si>
  <si>
    <t>Tirzas pagasta pārvalde, ar grozījumiem</t>
  </si>
  <si>
    <t>Pašvaldību parādu procentu nomaksa, ar grozījumiem</t>
  </si>
  <si>
    <t>Izdevumi neparedzētiem gadījumiem, ar grozījumiem</t>
  </si>
  <si>
    <t>Sabiedriskā kārtība un drošība, tiesību aizsardzība, kopā, ar grozījumiem</t>
  </si>
  <si>
    <t>Pašvaldības policija, ar grozījumiem</t>
  </si>
  <si>
    <t>Ekonomiskā darbība, kopā, ar grozījumiem</t>
  </si>
  <si>
    <t>Būvvalde, ar grozījumiem</t>
  </si>
  <si>
    <t>Autotransports, novads, ar grozījumiem</t>
  </si>
  <si>
    <t>Tūrisms, ar grozījumiem</t>
  </si>
  <si>
    <t>Tūrisms Stāmerienas pagastā, ar grozījumiem</t>
  </si>
  <si>
    <t>Senior +, projekts, ar grozījumiem</t>
  </si>
  <si>
    <t>Informācijas vadība un sabiedriskās attiecības, ar grozījumiem</t>
  </si>
  <si>
    <t>Vides aizsardzība, kopā, ar grozījumiem</t>
  </si>
  <si>
    <t>Notekūdeņu apsaimniekošana, kopā, ar grozījumiem</t>
  </si>
  <si>
    <t>Gulbenes pilsēta, ar grozījumiem</t>
  </si>
  <si>
    <t>Beļavas pagasts, ar grozījumiem</t>
  </si>
  <si>
    <t>Daukstu pagasts, ar grozījumiem</t>
  </si>
  <si>
    <t>Druvienas pagasts, ar grozījumiem</t>
  </si>
  <si>
    <t>Jaungulbenes pagasts, ar grozījumiem</t>
  </si>
  <si>
    <t>Līgo pagasts, ar grozījumiem</t>
  </si>
  <si>
    <t>Rankas pagasts, ar grozījumiem</t>
  </si>
  <si>
    <t>Stāmerienas pagasts, ar grozījumiem</t>
  </si>
  <si>
    <t>Stradu pagasts, ar grozījumiem</t>
  </si>
  <si>
    <t>Tirzas pagasts, ar grozījumiem</t>
  </si>
  <si>
    <t>Galgauskas pagasts, ar grozījumiem</t>
  </si>
  <si>
    <t>Lejasciema pagasts, ar grozījumiem</t>
  </si>
  <si>
    <t>Pašvaldības teritoriju un mājokļu apsaimnošana, kopā, ar grozījumiem</t>
  </si>
  <si>
    <t>Attīstības un projektu nodaļa, ar grozījumiem</t>
  </si>
  <si>
    <t>Īpašumu pārraudzības nodaļa, ar grozījumiem</t>
  </si>
  <si>
    <t>Ūdenssaimniecības, kopā, ar grozījumiem</t>
  </si>
  <si>
    <t>Ūdenssaimniecības, kopā</t>
  </si>
  <si>
    <t>Litenes pagasts, ar grozījumiem</t>
  </si>
  <si>
    <t>Lizuma pagasts, ar grozījumiem</t>
  </si>
  <si>
    <t>Novada dome, remontdarbiem, ar grozījumiem</t>
  </si>
  <si>
    <t xml:space="preserve">Ielu apgaismošana, Gulbenes pilsēta, ar grozījumiem </t>
  </si>
  <si>
    <t>Ielu apgaismošana, Jaungulbenes pagasts, ar grozījumiem</t>
  </si>
  <si>
    <t>Pārējā citur neklasificētā teritoriju un mājokļu apsaimniekošanas darbība, kopā, ar grozījumiem</t>
  </si>
  <si>
    <t>Litenes pagasts, ar grozījiumiem</t>
  </si>
  <si>
    <t>Labiekārtošanas iestāde, ar grozījumiem</t>
  </si>
  <si>
    <t>Gulbenes pilsētas teritorijas un īpašumu apsaimniekošana, ar grozījumiem</t>
  </si>
  <si>
    <t>Gulbenes pilsētas dzīvokļu remontiem, ar grozījumiem</t>
  </si>
  <si>
    <t>Gulbenes novads, kapitālie remonti, ar grozījumiem</t>
  </si>
  <si>
    <t>Projekti, līdzfinansējums, ar grozījumeim</t>
  </si>
  <si>
    <t>Rīgas iela 65, Gulbene (apkures sistēma), ar grozījumiem</t>
  </si>
  <si>
    <t>Beļavas pagasts Beļavas feldšeru - vecmāšu punkts, ar grozījumiem</t>
  </si>
  <si>
    <t>Beļavas pagasts Ozolkalna feldšeru - vecmāšu punkts, ar grozījumiem</t>
  </si>
  <si>
    <t>Daukstu pagasta Staru feldšeru - vecmāšu punkts, ar grozījumiem</t>
  </si>
  <si>
    <t>Daukstu pagasta Daukstu feldšeru - vecmāšu punkts, ar grozījumiem</t>
  </si>
  <si>
    <t>Druvienas feldšeru - vecmāšu punkts, ar grozījumiem</t>
  </si>
  <si>
    <t>Galgauskas feldšeru - vecmāšu punkts, ar grozījumiem</t>
  </si>
  <si>
    <t>Rankas feldšeru - vecmāšu punkts, ar grozījumiem</t>
  </si>
  <si>
    <t>Stradu feldšeru - vecmāšu punkts, ar grozījumiem</t>
  </si>
  <si>
    <t>Sports, kopā, ar grozījumiem</t>
  </si>
  <si>
    <t>Sporta atbalsts, iesniegumi, ar grozījumiem</t>
  </si>
  <si>
    <t>Olimpiāde, ar grozījumiem</t>
  </si>
  <si>
    <t>Balvas sportā, izglītībā, kultūrā, ar grozījumiem</t>
  </si>
  <si>
    <t>Sporta pasākumi, zāles, centri, kopā, ar grozījumiem</t>
  </si>
  <si>
    <t>Staru sporta zāle, Dauksu pagasts, ar grozījumiem</t>
  </si>
  <si>
    <t>Stāķu sporta zāle, Stradu pagasts, ar grozījumiem</t>
  </si>
  <si>
    <t>Gulbenes sporta centrs, ar grozījumiem</t>
  </si>
  <si>
    <t>Bibliotēkas, kopā, ar grozījumiem</t>
  </si>
  <si>
    <t>Beļavas bibliotēka, ar grozījumiem</t>
  </si>
  <si>
    <t>Daukstu pagasts, Staru bibliotēka, ar grozījumiem</t>
  </si>
  <si>
    <t>Daukstu pagasts, Daukstu bibliotēka, ar grozījumiem</t>
  </si>
  <si>
    <t>Druvienas bibliotēka, ar grozījumiem</t>
  </si>
  <si>
    <t>Galgauskas bibliotēka, ar grozījumiem</t>
  </si>
  <si>
    <t>Jaungulbenes bibliotēka, ar grozījumiem</t>
  </si>
  <si>
    <t>Lejasciema pagasts, Lejasciema bibliotēka, ar grozījumiem</t>
  </si>
  <si>
    <t>Lejasciema pagasts, Mālu bibliotēka, ar grozījumiem</t>
  </si>
  <si>
    <t>Lejasciema pagasts, Sinoles apkalpošanas punkts, ar grozījumiem</t>
  </si>
  <si>
    <t>Litenes bibliotēka, ar grozījumiem</t>
  </si>
  <si>
    <t>Lizuma bibliotēka, ar grozījumiem</t>
  </si>
  <si>
    <t>Rankas pagasts, Gaujasrēveļu bibliotēka, ar grozījumiem</t>
  </si>
  <si>
    <t>Stāmerienas pagasts, Stāmerienas bibliotēka, ar grozījumiem</t>
  </si>
  <si>
    <t>Stāmerienas pagasts, Kalnienas bibliotēka, ar grozījumiem</t>
  </si>
  <si>
    <t>Stradu pagasts, Stradu bibliotēka, ar grozījumiem</t>
  </si>
  <si>
    <t>Gulbenes novada bibliotēka, ar grozījumiem</t>
  </si>
  <si>
    <t>Bibliotēkas projekti, publiskais internets, ar grozījumiem</t>
  </si>
  <si>
    <t xml:space="preserve">Europe Direct informācijas punkts, ES finansējums, ar grozījumiem </t>
  </si>
  <si>
    <t>Rankas pagasts, Rankas bibliotēka, ar grozījumiem</t>
  </si>
  <si>
    <t>Stradu pagasts, Stāķu bibliotēka, ar grozījumiem</t>
  </si>
  <si>
    <t>Atpūta, kultūra un reliģija, kopā, ar grozījumiem</t>
  </si>
  <si>
    <t>Muzeji, kopā, ar grozījumiem</t>
  </si>
  <si>
    <t>Gulbenes novada vēstures un mākslas muzejs, ar grozījumiem</t>
  </si>
  <si>
    <t>Druvienas Vecā skola - muzejs, ar grozījumiem</t>
  </si>
  <si>
    <t>Silmaču muzejs Druvienas pagasts, ar grozījumiem</t>
  </si>
  <si>
    <t>Lejasciema kultūrvēsturiskā mantojuma centrs, ar grozījumiem</t>
  </si>
  <si>
    <t>Lizuma mantojuma centrs, ar grozījumiem</t>
  </si>
  <si>
    <t>Gaujasrēveļu kultūrvēsturiskā mantojuma centrs, ar grozījumiem</t>
  </si>
  <si>
    <t>Tirzas novadpētniecības krātuve, ar grozījumiem</t>
  </si>
  <si>
    <t>Kultūras centri, kopā, ar grozījumiem</t>
  </si>
  <si>
    <t>Beļavas tautas nams, ar grozījumiem</t>
  </si>
  <si>
    <t>Ozolkalna kultūras un sporta centrs "Zīļuks", ar grozījumiem</t>
  </si>
  <si>
    <t>Druvienas kultūras nams, ar grozījumiem</t>
  </si>
  <si>
    <t>Galgauskas kultūras nams, ar grozījumiem</t>
  </si>
  <si>
    <t>Jaungulbenes tautas nams, ar grozījumiem</t>
  </si>
  <si>
    <t>Lejasciema kultūras nams, ar grozījumiem</t>
  </si>
  <si>
    <t>Litenes tautas nams, ar grozījumiem</t>
  </si>
  <si>
    <t>Lizuma kultūras nams, ar grozījumiem</t>
  </si>
  <si>
    <t>Līgo kultūras nams, ar grozījumiem</t>
  </si>
  <si>
    <t>Rankas kultūras nams, ar grozījumiem</t>
  </si>
  <si>
    <t>Stāmerienas tautas nams, ar grozījumiem</t>
  </si>
  <si>
    <t>Kalnienas tautas nams, ar grozījumiem</t>
  </si>
  <si>
    <t>Stradu kultūras pasākumi, ar grozījumiem</t>
  </si>
  <si>
    <t>Tirzas kultūras nams, ar grozījumiem</t>
  </si>
  <si>
    <t>Daukstu pagasta Staru kultūras nams, ar grozījumiem</t>
  </si>
  <si>
    <t>Druvienas pagasta pārvalde, ar grozījumiem</t>
  </si>
  <si>
    <t>Tautas pašdarbības kolektīvu vadītāju darba samaksa, kopā, ar grozījumiem</t>
  </si>
  <si>
    <t>Lejasciema pagasta pārvalde, ar grozījumiem</t>
  </si>
  <si>
    <t>Stāmerienas pagasta pārvalde, ar grozījumiem</t>
  </si>
  <si>
    <t>Pārējie atpūtas, kultūras un sporta pasākumi, kopā, ar grozījumiem</t>
  </si>
  <si>
    <t>Pārējie sporta, atpūtas un kultūras pasākumi, ar grozījumiem</t>
  </si>
  <si>
    <t>Valsts svētki, ar grozījumiem</t>
  </si>
  <si>
    <t>Latvija līgo Druvienas Silmačos, ar grozījumiem</t>
  </si>
  <si>
    <t>Novada svētki, ar grozījumiem</t>
  </si>
  <si>
    <t>Gulbenes novada 2016.gada pamatbudžeta izdevumi, ar grozījumiem</t>
  </si>
  <si>
    <t>Pirmsskolas izglītības iestādes, kopā, ar grozījumiem</t>
  </si>
  <si>
    <t xml:space="preserve">Gulbenes 1.PII, ar grozījumiem </t>
  </si>
  <si>
    <t>Gulbenes 2.PII "Rūķītis", ar grozījumiem</t>
  </si>
  <si>
    <t>Gulbenes 3.PII "Auseklītis", ar grozījumiem</t>
  </si>
  <si>
    <t>Jaungulbene PII "Pienenīte", ar grozījumiem</t>
  </si>
  <si>
    <t>Lejasciema PII "Kamenīte", ar grozījumiem</t>
  </si>
  <si>
    <t>Litenes PII, ar grozījumiem</t>
  </si>
  <si>
    <t>Rankas PII "Ābelīte", ar grozījumiem</t>
  </si>
  <si>
    <t>Stāķu PII, ar grozījumiem</t>
  </si>
  <si>
    <t>Izglītība, kopā, ar grozījumiem</t>
  </si>
  <si>
    <t>Pamatizglītība, vispārējā un profesionālā izglītība, kopā, ar grozījumiem</t>
  </si>
  <si>
    <t>Pamata un vispārējās izglītības pedagogu darba samaksa, ar grozījumiem</t>
  </si>
  <si>
    <t>Interešu izglītības programma,pedagogu darba samaksa</t>
  </si>
  <si>
    <t>Interešu izglītības programma,pedagogu darba samaksa, ar grozījumiem</t>
  </si>
  <si>
    <t>Sveķu internātpamatskola, ar grozījumiem</t>
  </si>
  <si>
    <t>Pamatskolas, vidusskolas, kopā, ar grozījumiem</t>
  </si>
  <si>
    <t>Gulbenes novada Valsts ģimnāzija, ar grozījumiem</t>
  </si>
  <si>
    <t>Gulbenes vidusskola, ar grozījumiem</t>
  </si>
  <si>
    <t>Gulbenes 2.vidusskola, ar grozījumiem</t>
  </si>
  <si>
    <t>Gulbenes vakara (maiņu) vidusskola, ar grozījumiem</t>
  </si>
  <si>
    <t>Kr.Valdemāra pamatskola, ar grozījumiem</t>
  </si>
  <si>
    <t>Daukstes pamatskola, ar grozījumiem</t>
  </si>
  <si>
    <t>Galgauskas pamatskola, ar grozījumiem</t>
  </si>
  <si>
    <t>Gulbīša vidusskola, ar grozījumiem</t>
  </si>
  <si>
    <t>Lejasciema vidusskola, ar grozījumiem</t>
  </si>
  <si>
    <t>Litenes pamatskola, ar grozījumiem</t>
  </si>
  <si>
    <t>Lizuma vidusskola, ar grozījumiem</t>
  </si>
  <si>
    <t>Līgo (transports, braukšanas biļetes), ar grozījumiem</t>
  </si>
  <si>
    <t>Rankas pamatskola, ar grozījumiem</t>
  </si>
  <si>
    <t>Stāmerienas pamatskola, ar grozījumiem</t>
  </si>
  <si>
    <t>Stāķu pamatskola, ar grozījumiem</t>
  </si>
  <si>
    <t>Tirzas pamatskola, ar grozījumiem</t>
  </si>
  <si>
    <t>Datortehnikas iegāde, ar grozījumiem</t>
  </si>
  <si>
    <t>Elektroniskās kartes, ar grozījumiem</t>
  </si>
  <si>
    <t>Atbalsts izglītībai, novads, ar grozījumiem</t>
  </si>
  <si>
    <t>Peldētapmācības nodrošināšana 1.-5.klases skolēniem, ar grozījumiem</t>
  </si>
  <si>
    <t>Interešu un profesionālā ievirzes izglītība, kopā, ar grozījumiem</t>
  </si>
  <si>
    <t>Druvienas pamatskola, ar grozījumiem</t>
  </si>
  <si>
    <t>Gulbenes mūzikas skola, ar grozījumiem</t>
  </si>
  <si>
    <t>Gulbenes mākslas skola, ar grozījumiem</t>
  </si>
  <si>
    <t>Gulbenes sporta skola, ar grozījumiem</t>
  </si>
  <si>
    <t>Pārējā izglītības vadība, kopā, ar grozījumiem</t>
  </si>
  <si>
    <t>Izglītības vadība un pasākumi novadā, ar grozījumiem</t>
  </si>
  <si>
    <t>Psihologu un logopēdu kompetences  centrs, novads, ar grozījumiem</t>
  </si>
  <si>
    <t>Mūžizglītība pieejamības nodrošināšana novada iedzīvotājiem, ar grozījumiem</t>
  </si>
  <si>
    <t>Mūžizglītības pieejamības nodrošināšana iedzīvotājiem Rankas pagastā, ar grozījumiem</t>
  </si>
  <si>
    <t>Globālās izglītības sabiedrības veidošana, projekts, ar grozījumiem</t>
  </si>
  <si>
    <t>Silver Sharing Initiative, projekts, ar grozījumiem</t>
  </si>
  <si>
    <t>Looking &amp; Learning, projekts, ar grozījumiem</t>
  </si>
  <si>
    <t>Pārējie citur neklasificētie izglītības pakalpojumi, kopā, ar grozījumiem</t>
  </si>
  <si>
    <t>Gulbenes jauniešu centrs "Bāze", ar grozījumiem</t>
  </si>
  <si>
    <t>On Wings, projekts, ar grozījumiem</t>
  </si>
  <si>
    <t>Jauniešu centrs "BUMS", Rankas pag.</t>
  </si>
  <si>
    <t>Jauniešu centrs "Pulss", Lejasciema pag.</t>
  </si>
  <si>
    <t>Jauniešu centrs "Pulss", Lejasciema pag., ar grozījumiem</t>
  </si>
  <si>
    <t>Jauniešu centrs "BUMS", Rankas pag., ar grozījumiem</t>
  </si>
  <si>
    <t>Jauniešu aktivitātes, Stradu pag., ar grozījumiem</t>
  </si>
  <si>
    <t>Jauniešu aktivitātes, novads, ar grozījumiem</t>
  </si>
  <si>
    <t>Savstarpējie norēķini par izglītības pakalpojumiem, ar grozījumiem</t>
  </si>
  <si>
    <t>Veselība, kopā, ar grozījumiem</t>
  </si>
  <si>
    <t>Ambulatorās ārstniecības iestādes, kopā, ar grozījumiem</t>
  </si>
  <si>
    <t>Sociālā aizsardzība‚ kopā, ar grozījumiem</t>
  </si>
  <si>
    <t>Atbalsts ģimenēm ar bērniem, kopā, ar grozījumiem</t>
  </si>
  <si>
    <t>Bāriņtiesu darba samaksa (novadā), ar grozījumiem</t>
  </si>
  <si>
    <t>Atbalsts bezdarba gadījumā, ar grozījumiem</t>
  </si>
  <si>
    <t>Pārējais citur neklasificētais atbalsts sociāli atstumtām personām, ar grozījumiem</t>
  </si>
  <si>
    <t>Pabalsts ēdināšanai, profesionālās izglītības iestādēs, ar grozījumiem</t>
  </si>
  <si>
    <t>Pārējās citur neklasificētās sociālās aizsardzības pārraudzība, kopā, ar grozījumiem</t>
  </si>
  <si>
    <t>Sociālie dienesti, kopā, ar grozījumiem</t>
  </si>
  <si>
    <t>Gulbenes novada sociālais dienests, ar grozījumiem</t>
  </si>
  <si>
    <t>Asistenta pakalpojumi, novads, ar grozījumiem</t>
  </si>
  <si>
    <t>Sociālās mājas un patversmes, kopā, ar grozījumiem</t>
  </si>
  <si>
    <t>Sociālās mājas Upes un Dzirnavu ielā, ar grozījumiem</t>
  </si>
  <si>
    <t>Sociālā māja Blomīte, ar grozījumiem</t>
  </si>
  <si>
    <t>Sociālā māja Lejasciemā, ar grozījumiem</t>
  </si>
  <si>
    <t>Patversme Litenē, ar grozījumiem</t>
  </si>
  <si>
    <t>Stāmeriena pagasta Saulstari, ar grozījumiem</t>
  </si>
  <si>
    <t>Pārējie citur neklasificētie sociālās aizsardzības pasākumi, kopā, ar grozījumiem</t>
  </si>
  <si>
    <t>Sociālās aprūpes pasākumi, Sarkanais Krusts, ar grozījumiem</t>
  </si>
  <si>
    <t>Savstarpējie norēķini par sociālajiem pakalpojumiem, ar grozījumiem</t>
  </si>
  <si>
    <t xml:space="preserve">Sociālās aizsardzības pasākumi, ar grozījumiem </t>
  </si>
  <si>
    <t>KOPĀ IZDEVUMI, ar grozījumiem</t>
  </si>
  <si>
    <t>Grozījumi, +, -, EUR</t>
  </si>
  <si>
    <t>Grozījumi, +,-, EUR</t>
  </si>
  <si>
    <t>Apstiprināts ar grozījumiem 2016.gadam, EUR</t>
  </si>
  <si>
    <t>Apstiprināts 2016.gadam, EUR</t>
  </si>
  <si>
    <t xml:space="preserve">Apstiprināts ar grozījumiem, 2016.gadam EUR </t>
  </si>
  <si>
    <t>Budžeta iestāžu ieņēmumi no ārvalstu finanšu palīdzības</t>
  </si>
  <si>
    <t>Projekts "Saules pulkstenis"</t>
  </si>
  <si>
    <t>Projekts "Saules pulkstenis", ar grozījumiem</t>
  </si>
  <si>
    <t>9.5.2.9.</t>
  </si>
  <si>
    <t>Pārējās nodevas, ko uzliek pašvaldības, Lejasciema pagasts</t>
  </si>
  <si>
    <t>13.4.0.0.</t>
  </si>
  <si>
    <t>Valsts budžeta iestāžu uzturēšanas izdevumu transferti pašvaldībām ārvalstu finanšu palīdzības projektu īstenošanai, kopā</t>
  </si>
  <si>
    <t>Valsts budžeta iestāžu uzturēšanas izdevumu transferti pašvaldībām ārvalstu finanšu palīdzības projektu īstenošanai, Lejasciema pagasts</t>
  </si>
  <si>
    <t>9.5.1.1.</t>
  </si>
  <si>
    <t>10.200</t>
  </si>
  <si>
    <t>Atbalsts gados veciem cilvēkiem</t>
  </si>
  <si>
    <t>Atbalsts gados veciem cilvēkiem, ar grozījumiem</t>
  </si>
  <si>
    <t>18.6.9.0.</t>
  </si>
  <si>
    <t>Pārējie valsts budžeta iestāžu uzturēšanas izdevumu transferti pašvaldībām, kopā</t>
  </si>
  <si>
    <t>17.0.0.0</t>
  </si>
  <si>
    <t>No valsts budžeta daļēji finansēto atvasināto publisko personu un budžeta nefinansēto iestāžu transferti</t>
  </si>
  <si>
    <t>17.2.0.0.</t>
  </si>
  <si>
    <t>Pašvaldību saņemtie transferti no valsts budžeta daļēji finansēto atvasināto publisko personu un budžeta nefinansēto iestāžu transferti</t>
  </si>
  <si>
    <t>Nodarbinātības pasākumi jauniešiem</t>
  </si>
  <si>
    <t>Atbalsts valsts ģimnāzijām</t>
  </si>
  <si>
    <t>Asistenta pasākumu nodrošināšana skolās</t>
  </si>
  <si>
    <t>Pārējie iepriekš neklasificētie īpašiem mērķiem noteiktie ieņēmumi</t>
  </si>
  <si>
    <t>Gulbenes novada Valsts ģimnāzijas stadiona rekonstrukcija</t>
  </si>
  <si>
    <t>Explore together, projekts</t>
  </si>
  <si>
    <t>Explore together, projekts, ar grozījumiem</t>
  </si>
  <si>
    <t>More than 1, projekts</t>
  </si>
  <si>
    <t>More than 1, projekts, ar grozījumiem</t>
  </si>
  <si>
    <t>LV kods, projekts</t>
  </si>
  <si>
    <t>LV kods, projekts, ar grozījumiem</t>
  </si>
  <si>
    <t>Wind of change, projekts</t>
  </si>
  <si>
    <t>Wind of change, projekts, ar grozījumiem</t>
  </si>
  <si>
    <t xml:space="preserve">Pašvaldību budžetā saņemtā dotācija no pašvaldību finanšu izlīdzināšanas fonda, nesadalītais atlikums no iepriekšējā gada </t>
  </si>
  <si>
    <t>Valsts nodevas par laulības reģistrāciju, civilstāvokļa akta ieraksta aktualizēšanu vai atjaunošanu un atkārtotas civilstāvokļa aktu reģistrācijas apliecības izsniegšanu, Dzimtsarakstu nodaļa</t>
  </si>
  <si>
    <t>Gulbenes novada pamatbudžeta ieņēmumi 2016.gadam (EUR), ar grozījumiem</t>
  </si>
  <si>
    <t>Gulbenes novada 2016.gada speciālais budžets, ar grozījumiem</t>
  </si>
  <si>
    <t xml:space="preserve">       Chart</t>
  </si>
  <si>
    <t xml:space="preserve">       Looking</t>
  </si>
  <si>
    <t xml:space="preserve">       More than 1</t>
  </si>
  <si>
    <t xml:space="preserve">       Explore together</t>
  </si>
  <si>
    <t xml:space="preserve">       Senior +</t>
  </si>
  <si>
    <t xml:space="preserve">       Vītolu fonds</t>
  </si>
  <si>
    <t>06.000</t>
  </si>
  <si>
    <t>01.000</t>
  </si>
  <si>
    <t xml:space="preserve">   Vispārējie valdības dienesti, kopā</t>
  </si>
  <si>
    <t xml:space="preserve">  Vispārējie valdības dienesti, kopā ar   grozījumiem</t>
  </si>
  <si>
    <t>Izpildvara, likumdošanas vara, finanšu un fiskālā darbība, ārlietas, kopā</t>
  </si>
  <si>
    <t>Izpildvara, likumdošanas vara, finanšu un fiskālā darbība, ārlietas, kopā ar grozījumiem</t>
  </si>
  <si>
    <t xml:space="preserve">Projekts "Uzņēmējdarbībai nozīmīgo ielu rekonstrukcija Gulbenes pilsētā" </t>
  </si>
  <si>
    <t>Projekts "LV kods"</t>
  </si>
  <si>
    <t>Projekts "Story or life"</t>
  </si>
  <si>
    <t>Projekts "UP !"</t>
  </si>
  <si>
    <t>Projekts "Gulbenes novada pašvaldības un uzņēmēju dalība Moldovas ziemeļu reģiona dienās"</t>
  </si>
  <si>
    <t>Lauku atbalsta programmas 2014.-2020.gadam pasākumā "Pamatpakalpojumi un ciematu atjaunošana lauku apvidos", 5 ceļa posmu atjaunošana Gulbenes novada teritorijā</t>
  </si>
  <si>
    <t>Subsīdijas un dotācijas</t>
  </si>
  <si>
    <t>Novada dome, sociālās mājas</t>
  </si>
  <si>
    <t>Ieņēmumi no pašvaldību kustamā īpašuma un mantas realizācijas, Lejasciema pagasts</t>
  </si>
  <si>
    <t>Eiropas Savienības Erasmus+ programmas Pamatdarbības Nr.1 (KA 1) skolu sektors, Tirzas pamatskola</t>
  </si>
  <si>
    <t>"Gain from giving", Gulbenes vidusskola</t>
  </si>
  <si>
    <t>Eiropas Savienības Erasmus+ programmas Pamatdarbības Nr.1 (KA 1) skolu sektors,Gulbenes vidusskolas mācību mobilitāte</t>
  </si>
  <si>
    <t>10 forever, Gulbenes jauniešu centrs "Bāze"</t>
  </si>
  <si>
    <t xml:space="preserve">More than 1,  Gulbenes jauniešu centrs "Bāze" </t>
  </si>
  <si>
    <t>Explore together, Gulbenes 1.pirmsskolas izglītības iestāde</t>
  </si>
  <si>
    <t>Valsts budžeta mērķdotācijas, novads, kopā</t>
  </si>
  <si>
    <t>Lauku atbalsta programmas 2014.-2020.gadam pasākumā "Pamatpakalpojumi un ciematu atjaunošana lauku apvidos", 4 ceļa posmu atjaunošana Gulbenes novada teritorijā</t>
  </si>
  <si>
    <t>"The ICT road to STEM through TCC", Gulbenes vidusskola</t>
  </si>
  <si>
    <t>Eiropas Savienības Erasmus+ programmas Pamatdarbības Nr.1 (KA 1) skolu sektors, Tirzas pamatskola, ar grozījumiem</t>
  </si>
  <si>
    <t>Eiropas Savienības Erasmus+ programmas Pamatdarbības Nr.1 (KA 1) skolu sektors,Gulbenes vidusskolas mācību mobilitāte, ar grozījumiem</t>
  </si>
  <si>
    <t>"Gain from giving", Gulbenes vidusskola, ar grozījumiem</t>
  </si>
  <si>
    <t>"The ICT road to STEM through TCC", Gulbenes vidusskola, ar grozījumiem</t>
  </si>
  <si>
    <t>10 forever, Gulbenes jauniešu centrs "Bāze", ar grozījumiem</t>
  </si>
  <si>
    <t>Vislatvijas Jaunsargu sacensības</t>
  </si>
  <si>
    <t>Vislatvijas Jaunsardzes sacensības</t>
  </si>
  <si>
    <t>Sporta pasākumi, ar grozījumiem, ar grozījumiem</t>
  </si>
  <si>
    <t>Vislatvijas Jaunsardzes sacensības, ar grozījumiem</t>
  </si>
  <si>
    <t>VKK projekts "Grafikas spiedes iegāde Gulbenes Mākslas skolai"</t>
  </si>
  <si>
    <t>VKK projekts "Valsts Akadēmiskā kora "Latvija" koncerts Gulbenē</t>
  </si>
  <si>
    <t>VKK projekts "Gulbenes dzelzceļa ierēdņu koloniju ēku fasāžu un būvgaldniecības izstrādājumu arhitektoniski mākslinieciskā inventarizācija"</t>
  </si>
  <si>
    <t>VKK projekts "Gulbenes novada Vēstures un mākslas muzeja krājuma papildināšana ekspozīcijai"</t>
  </si>
  <si>
    <t>VKK projekts "Kultūras etīdes bibliotekāriem"</t>
  </si>
  <si>
    <t>VKK projekts "Lasītprieka stundas: Kopā jautrāk"</t>
  </si>
  <si>
    <t>VKK projekts "Vārdu soļi. Rakstnieki par oriģinālliteratūru jauniešiem Gulbenes novada bibliotēkās"</t>
  </si>
  <si>
    <t>VKK "Krāsojamā grāmata bērniem "Gulbenes novada pērles"</t>
  </si>
  <si>
    <t>Sociālās aprūpes centrs "Siltais"</t>
  </si>
  <si>
    <t>Sociālās aprūpes centrs "Siltais", ar grozījumiem</t>
  </si>
  <si>
    <t>Sociālās aprūpes centrs "Tirza"</t>
  </si>
  <si>
    <t>Sociālās aprūpes centrs "Tirza", ar grozījumiem</t>
  </si>
  <si>
    <t>Gulbenes novada valsts ģimnāzijas stadiona rekonstrukcija, ar grozījumiem</t>
  </si>
  <si>
    <t>Sociālā māja "Dzērves"</t>
  </si>
  <si>
    <t>Sociālā māja "Dzērves", ar grozījumiem</t>
  </si>
  <si>
    <t>Novada dome (Alba u.c.)</t>
  </si>
  <si>
    <t>Transporta biļešu kompensācija</t>
  </si>
  <si>
    <t>Transporta biļešu kompensācija, ar grozījumiem</t>
  </si>
  <si>
    <t>Stāmerienas muižas pils dokumentācijas izstrādei, konservācijas darbu veikšanai</t>
  </si>
  <si>
    <t>Āra lasītavu izveide pagastu bibliotēkās - jauna iespēja iedzīvotājiem</t>
  </si>
  <si>
    <t>Saieta laukuma izveide Rankas pagastā</t>
  </si>
  <si>
    <t>Šujmašīnās iegāde rokdarbu darbnīcai "Krāsainais dzīpars" Beļavā</t>
  </si>
  <si>
    <t>Druvienas muižas pils torņa atjaunošana</t>
  </si>
  <si>
    <t xml:space="preserve">LAD projekti Latvijas lauku attīstībai 2014.-2020.gadam </t>
  </si>
  <si>
    <t xml:space="preserve">LAD projekti Latvijas lauku attīstībai 2014.-2020.gadam, ar grozījumiem </t>
  </si>
  <si>
    <t>Gulbenes pilsētas sporta pasākumi</t>
  </si>
  <si>
    <t>Gulbenes pilsētas sporta pasākumi, ar grozījumiem</t>
  </si>
  <si>
    <t>4.1.4.0.</t>
  </si>
  <si>
    <t>Nokavējuma nauda par termiņā nesamaksāto nekustāmā īpašuma nodokli, kopā</t>
  </si>
  <si>
    <t>Azartspēļu nodoklis</t>
  </si>
  <si>
    <t>Nodeva par pašvaldības izstrādāto oficiālo dokumentu un apliecinātu to kopiju saņemšanu, kopā</t>
  </si>
  <si>
    <t>9.5.1.2.</t>
  </si>
  <si>
    <t>Pašvaldības nodeva par izklaidējoša rakstura pasākumu sarīkošanu  publiskās vietās, Daukstu pagasts</t>
  </si>
  <si>
    <t>Druvienas pilsētas pārvalde</t>
  </si>
  <si>
    <t>Ieņēmumi no kustamā īpašuma iznomāšanas, kopā</t>
  </si>
  <si>
    <t>Rankas feldšeru - vecmāšu punktam</t>
  </si>
  <si>
    <t>Stāķu pamatskolas aktu zāles labiekārtošana Stradu pagasta sabiedrisko aktivitāšu nodrošināšanai</t>
  </si>
  <si>
    <t>Mācību grāmatām un mācību līdzekļiem</t>
  </si>
  <si>
    <t xml:space="preserve">  Gulbenes pilsētas pārvalde</t>
  </si>
  <si>
    <t>Be:in</t>
  </si>
  <si>
    <t>Be:in ar grozījumiem</t>
  </si>
  <si>
    <t>Sporta skola</t>
  </si>
  <si>
    <t>Stāķu dīķa labiekārtošana</t>
  </si>
  <si>
    <t>Rijas kalns - vieta latviešu darba tikuma godināšana</t>
  </si>
  <si>
    <t>8.3.0.0.</t>
  </si>
  <si>
    <t>Ieņēmumio no dividendēm (ieņēmumi no valsts (pašvaldību) kapitāla izmantošanas</t>
  </si>
  <si>
    <t>Sporta inventāra iegādei</t>
  </si>
  <si>
    <t>Culture of Learning Col</t>
  </si>
  <si>
    <t>Culture of Learning Col, ar grozījumiem</t>
  </si>
  <si>
    <t>Sporta inventāra iegāde</t>
  </si>
  <si>
    <t>Sporta inventāra iegāde, ar grozījumiem</t>
  </si>
  <si>
    <t>Proti un dari</t>
  </si>
  <si>
    <t>Protu un dari, ar grozījumiem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</si>
</sst>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"/>
    <numFmt numFmtId="181" formatCode="#,##0.000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[$-F400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textRotation="90"/>
    </xf>
    <xf numFmtId="3" fontId="60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0" xfId="7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2" fillId="0" borderId="10" xfId="72" applyFont="1" applyBorder="1" applyAlignment="1">
      <alignment vertical="top" wrapText="1"/>
      <protection/>
    </xf>
    <xf numFmtId="0" fontId="2" fillId="0" borderId="10" xfId="72" applyFont="1" applyBorder="1" applyAlignment="1">
      <alignment vertical="top" wrapText="1"/>
      <protection/>
    </xf>
    <xf numFmtId="3" fontId="7" fillId="0" borderId="10" xfId="0" applyNumberFormat="1" applyFont="1" applyFill="1" applyBorder="1" applyAlignment="1">
      <alignment horizontal="right"/>
    </xf>
    <xf numFmtId="0" fontId="2" fillId="0" borderId="10" xfId="72" applyFont="1" applyBorder="1" applyAlignment="1">
      <alignment horizontal="left" vertical="top" wrapText="1"/>
      <protection/>
    </xf>
    <xf numFmtId="0" fontId="2" fillId="0" borderId="10" xfId="72" applyFont="1" applyBorder="1" applyAlignment="1">
      <alignment horizontal="left" vertical="top" wrapText="1"/>
      <protection/>
    </xf>
    <xf numFmtId="0" fontId="3" fillId="0" borderId="10" xfId="72" applyFont="1" applyBorder="1" applyAlignment="1">
      <alignment vertical="top" wrapText="1"/>
      <protection/>
    </xf>
    <xf numFmtId="49" fontId="2" fillId="0" borderId="10" xfId="72" applyNumberFormat="1" applyFont="1" applyBorder="1" applyAlignment="1">
      <alignment vertical="top" wrapText="1"/>
      <protection/>
    </xf>
    <xf numFmtId="49" fontId="2" fillId="0" borderId="10" xfId="72" applyNumberFormat="1" applyFont="1" applyBorder="1" applyAlignment="1">
      <alignment vertical="top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49" fontId="2" fillId="0" borderId="10" xfId="72" applyNumberFormat="1" applyFont="1" applyBorder="1" applyAlignment="1">
      <alignment horizontal="left" vertical="center" wrapText="1"/>
      <protection/>
    </xf>
    <xf numFmtId="0" fontId="9" fillId="0" borderId="10" xfId="72" applyFont="1" applyBorder="1" applyAlignment="1">
      <alignment horizontal="left" vertical="center" wrapText="1"/>
      <protection/>
    </xf>
    <xf numFmtId="3" fontId="9" fillId="0" borderId="10" xfId="72" applyNumberFormat="1" applyFont="1" applyBorder="1" applyAlignment="1">
      <alignment vertical="center"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vertical="center" wrapText="1"/>
      <protection/>
    </xf>
    <xf numFmtId="0" fontId="2" fillId="0" borderId="10" xfId="72" applyFont="1" applyBorder="1" applyAlignment="1">
      <alignment vertical="center" wrapText="1"/>
      <protection/>
    </xf>
    <xf numFmtId="0" fontId="9" fillId="0" borderId="10" xfId="72" applyFont="1" applyBorder="1" applyAlignment="1">
      <alignment vertical="top" wrapText="1"/>
      <protection/>
    </xf>
    <xf numFmtId="3" fontId="9" fillId="0" borderId="10" xfId="72" applyNumberFormat="1" applyFont="1" applyBorder="1" applyAlignment="1">
      <alignment horizontal="right"/>
      <protection/>
    </xf>
    <xf numFmtId="0" fontId="9" fillId="0" borderId="10" xfId="72" applyFont="1" applyBorder="1" applyAlignment="1">
      <alignment horizontal="left" vertical="top" wrapText="1"/>
      <protection/>
    </xf>
    <xf numFmtId="3" fontId="9" fillId="0" borderId="10" xfId="72" applyNumberFormat="1" applyFont="1" applyBorder="1">
      <alignment/>
      <protection/>
    </xf>
    <xf numFmtId="3" fontId="11" fillId="0" borderId="10" xfId="0" applyNumberFormat="1" applyFont="1" applyBorder="1" applyAlignment="1">
      <alignment/>
    </xf>
    <xf numFmtId="0" fontId="2" fillId="0" borderId="10" xfId="72" applyFont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6" fontId="3" fillId="0" borderId="10" xfId="72" applyNumberFormat="1" applyFont="1" applyBorder="1" applyAlignment="1">
      <alignment vertical="top"/>
      <protection/>
    </xf>
    <xf numFmtId="0" fontId="2" fillId="0" borderId="10" xfId="72" applyNumberFormat="1" applyFont="1" applyBorder="1" applyAlignment="1">
      <alignment horizontal="centerContinuous"/>
      <protection/>
    </xf>
    <xf numFmtId="0" fontId="7" fillId="0" borderId="10" xfId="0" applyFont="1" applyBorder="1" applyAlignment="1">
      <alignment/>
    </xf>
    <xf numFmtId="0" fontId="3" fillId="0" borderId="11" xfId="72" applyFont="1" applyBorder="1" applyAlignment="1">
      <alignment vertical="top" wrapText="1"/>
      <protection/>
    </xf>
    <xf numFmtId="49" fontId="9" fillId="0" borderId="10" xfId="72" applyNumberFormat="1" applyFont="1" applyBorder="1" applyAlignment="1">
      <alignment horizontal="left" vertical="center" wrapText="1"/>
      <protection/>
    </xf>
    <xf numFmtId="3" fontId="11" fillId="0" borderId="10" xfId="0" applyNumberFormat="1" applyFont="1" applyFill="1" applyBorder="1" applyAlignment="1">
      <alignment horizontal="right"/>
    </xf>
    <xf numFmtId="0" fontId="9" fillId="0" borderId="11" xfId="72" applyFont="1" applyBorder="1" applyAlignment="1">
      <alignment vertical="top" wrapText="1"/>
      <protection/>
    </xf>
    <xf numFmtId="3" fontId="61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right"/>
    </xf>
    <xf numFmtId="3" fontId="62" fillId="0" borderId="10" xfId="0" applyNumberFormat="1" applyFont="1" applyFill="1" applyBorder="1" applyAlignment="1">
      <alignment horizontal="right"/>
    </xf>
    <xf numFmtId="3" fontId="62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2" fillId="0" borderId="10" xfId="72" applyNumberFormat="1" applyFont="1" applyBorder="1">
      <alignment/>
      <protection/>
    </xf>
    <xf numFmtId="3" fontId="3" fillId="33" borderId="10" xfId="72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0" fontId="2" fillId="0" borderId="11" xfId="72" applyFont="1" applyBorder="1" applyAlignment="1">
      <alignment horizontal="left" vertical="top" wrapText="1"/>
      <protection/>
    </xf>
    <xf numFmtId="49" fontId="2" fillId="0" borderId="11" xfId="72" applyNumberFormat="1" applyFont="1" applyBorder="1" applyAlignment="1">
      <alignment vertical="top" wrapText="1"/>
      <protection/>
    </xf>
    <xf numFmtId="3" fontId="9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61" fillId="0" borderId="0" xfId="0" applyFont="1" applyAlignment="1">
      <alignment/>
    </xf>
    <xf numFmtId="0" fontId="3" fillId="0" borderId="10" xfId="7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3" fillId="0" borderId="10" xfId="71" applyFont="1" applyBorder="1" applyAlignment="1">
      <alignment vertical="center" wrapText="1"/>
      <protection/>
    </xf>
    <xf numFmtId="3" fontId="60" fillId="0" borderId="10" xfId="0" applyNumberFormat="1" applyFont="1" applyBorder="1" applyAlignment="1">
      <alignment vertical="center"/>
    </xf>
    <xf numFmtId="0" fontId="2" fillId="0" borderId="10" xfId="71" applyFont="1" applyBorder="1" applyAlignment="1">
      <alignment horizontal="center" vertical="top" wrapText="1"/>
      <protection/>
    </xf>
    <xf numFmtId="0" fontId="2" fillId="0" borderId="10" xfId="71" applyFont="1" applyBorder="1" applyAlignment="1">
      <alignment vertical="top" wrapText="1"/>
      <protection/>
    </xf>
    <xf numFmtId="3" fontId="61" fillId="0" borderId="10" xfId="0" applyNumberFormat="1" applyFont="1" applyBorder="1" applyAlignment="1">
      <alignment horizontal="center"/>
    </xf>
    <xf numFmtId="0" fontId="2" fillId="0" borderId="10" xfId="71" applyFont="1" applyBorder="1" applyAlignment="1">
      <alignment horizontal="right" vertical="top" wrapText="1"/>
      <protection/>
    </xf>
    <xf numFmtId="0" fontId="2" fillId="0" borderId="10" xfId="71" applyFont="1" applyBorder="1" applyAlignment="1">
      <alignment horizontal="left" vertical="top" wrapText="1" indent="1"/>
      <protection/>
    </xf>
    <xf numFmtId="0" fontId="2" fillId="0" borderId="10" xfId="71" applyFont="1" applyBorder="1" applyAlignment="1">
      <alignment horizontal="left" vertical="top" wrapText="1"/>
      <protection/>
    </xf>
    <xf numFmtId="0" fontId="2" fillId="0" borderId="10" xfId="71" applyFont="1" applyBorder="1" applyAlignment="1">
      <alignment horizontal="left" vertical="center" wrapText="1" indent="1"/>
      <protection/>
    </xf>
    <xf numFmtId="0" fontId="3" fillId="0" borderId="10" xfId="71" applyFont="1" applyBorder="1" applyAlignment="1">
      <alignment horizontal="left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vertical="center" wrapText="1"/>
      <protection/>
    </xf>
    <xf numFmtId="0" fontId="2" fillId="0" borderId="10" xfId="71" applyFont="1" applyBorder="1" applyAlignment="1">
      <alignment horizontal="left" vertical="top" wrapText="1" indent="3"/>
      <protection/>
    </xf>
    <xf numFmtId="0" fontId="2" fillId="0" borderId="10" xfId="71" applyFont="1" applyBorder="1" applyAlignment="1">
      <alignment horizontal="left" vertical="center" wrapText="1" indent="3"/>
      <protection/>
    </xf>
    <xf numFmtId="3" fontId="6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61" fillId="0" borderId="0" xfId="0" applyFont="1" applyBorder="1" applyAlignment="1">
      <alignment/>
    </xf>
    <xf numFmtId="0" fontId="3" fillId="0" borderId="0" xfId="90" applyFont="1" applyAlignment="1">
      <alignment horizontal="center" wrapText="1"/>
      <protection/>
    </xf>
    <xf numFmtId="0" fontId="3" fillId="0" borderId="0" xfId="90" applyFont="1">
      <alignment/>
      <protection/>
    </xf>
    <xf numFmtId="0" fontId="2" fillId="0" borderId="0" xfId="90" applyFont="1">
      <alignment/>
      <protection/>
    </xf>
    <xf numFmtId="0" fontId="2" fillId="0" borderId="0" xfId="90" applyNumberFormat="1" applyFont="1" applyAlignment="1">
      <alignment horizontal="right" vertical="center" wrapText="1"/>
      <protection/>
    </xf>
    <xf numFmtId="0" fontId="3" fillId="0" borderId="0" xfId="90" applyFont="1" applyAlignment="1">
      <alignment horizontal="center" vertical="center"/>
      <protection/>
    </xf>
    <xf numFmtId="0" fontId="2" fillId="0" borderId="0" xfId="90" applyFont="1" applyAlignment="1">
      <alignment vertical="center"/>
      <protection/>
    </xf>
    <xf numFmtId="0" fontId="3" fillId="0" borderId="10" xfId="90" applyNumberFormat="1" applyFont="1" applyBorder="1" applyAlignment="1">
      <alignment horizontal="center" vertical="center" wrapText="1"/>
      <protection/>
    </xf>
    <xf numFmtId="0" fontId="3" fillId="0" borderId="10" xfId="90" applyNumberFormat="1" applyFont="1" applyBorder="1" applyAlignment="1">
      <alignment horizontal="center" vertical="center"/>
      <protection/>
    </xf>
    <xf numFmtId="0" fontId="3" fillId="0" borderId="10" xfId="90" applyFont="1" applyBorder="1" applyAlignment="1">
      <alignment vertical="justify" wrapText="1"/>
      <protection/>
    </xf>
    <xf numFmtId="0" fontId="3" fillId="0" borderId="10" xfId="90" applyFont="1" applyBorder="1" applyAlignment="1">
      <alignment horizontal="center" vertical="justify"/>
      <protection/>
    </xf>
    <xf numFmtId="3" fontId="3" fillId="0" borderId="10" xfId="90" applyNumberFormat="1" applyFont="1" applyBorder="1" applyAlignment="1">
      <alignment wrapText="1"/>
      <protection/>
    </xf>
    <xf numFmtId="0" fontId="3" fillId="0" borderId="10" xfId="90" applyFont="1" applyBorder="1">
      <alignment/>
      <protection/>
    </xf>
    <xf numFmtId="0" fontId="3" fillId="0" borderId="10" xfId="90" applyFont="1" applyBorder="1" applyAlignment="1">
      <alignment horizontal="left"/>
      <protection/>
    </xf>
    <xf numFmtId="3" fontId="3" fillId="0" borderId="10" xfId="90" applyNumberFormat="1" applyFont="1" applyBorder="1">
      <alignment/>
      <protection/>
    </xf>
    <xf numFmtId="0" fontId="3" fillId="0" borderId="10" xfId="90" applyFont="1" applyBorder="1" applyAlignment="1">
      <alignment horizontal="center"/>
      <protection/>
    </xf>
    <xf numFmtId="2" fontId="2" fillId="0" borderId="10" xfId="90" applyNumberFormat="1" applyFont="1" applyBorder="1" applyAlignment="1">
      <alignment wrapText="1"/>
      <protection/>
    </xf>
    <xf numFmtId="0" fontId="14" fillId="0" borderId="10" xfId="90" applyFont="1" applyBorder="1" applyAlignment="1">
      <alignment horizontal="right"/>
      <protection/>
    </xf>
    <xf numFmtId="0" fontId="14" fillId="0" borderId="10" xfId="90" applyFont="1" applyBorder="1">
      <alignment/>
      <protection/>
    </xf>
    <xf numFmtId="3" fontId="2" fillId="0" borderId="10" xfId="90" applyNumberFormat="1" applyFont="1" applyBorder="1">
      <alignment/>
      <protection/>
    </xf>
    <xf numFmtId="0" fontId="3" fillId="0" borderId="10" xfId="67" applyNumberFormat="1" applyFont="1" applyBorder="1" applyAlignment="1">
      <alignment vertical="top" wrapText="1"/>
      <protection/>
    </xf>
    <xf numFmtId="0" fontId="14" fillId="0" borderId="10" xfId="67" applyNumberFormat="1" applyFont="1" applyBorder="1" applyAlignment="1">
      <alignment vertical="top" wrapText="1"/>
      <protection/>
    </xf>
    <xf numFmtId="3" fontId="14" fillId="0" borderId="10" xfId="90" applyNumberFormat="1" applyFont="1" applyBorder="1">
      <alignment/>
      <protection/>
    </xf>
    <xf numFmtId="0" fontId="2" fillId="0" borderId="10" xfId="90" applyFont="1" applyBorder="1" applyAlignment="1">
      <alignment horizontal="center"/>
      <protection/>
    </xf>
    <xf numFmtId="0" fontId="2" fillId="0" borderId="10" xfId="67" applyNumberFormat="1" applyFont="1" applyBorder="1" applyAlignment="1">
      <alignment vertical="top" wrapText="1"/>
      <protection/>
    </xf>
    <xf numFmtId="0" fontId="2" fillId="0" borderId="10" xfId="90" applyFont="1" applyBorder="1" applyAlignment="1">
      <alignment horizontal="right"/>
      <protection/>
    </xf>
    <xf numFmtId="0" fontId="3" fillId="0" borderId="10" xfId="90" applyFont="1" applyBorder="1" applyAlignment="1">
      <alignment horizontal="center" wrapText="1"/>
      <protection/>
    </xf>
    <xf numFmtId="0" fontId="15" fillId="0" borderId="10" xfId="90" applyFont="1" applyBorder="1">
      <alignment/>
      <protection/>
    </xf>
    <xf numFmtId="3" fontId="15" fillId="0" borderId="10" xfId="90" applyNumberFormat="1" applyFont="1" applyBorder="1">
      <alignment/>
      <protection/>
    </xf>
    <xf numFmtId="0" fontId="2" fillId="0" borderId="10" xfId="90" applyFont="1" applyBorder="1">
      <alignment/>
      <protection/>
    </xf>
    <xf numFmtId="3" fontId="2" fillId="0" borderId="10" xfId="90" applyNumberFormat="1" applyFont="1" applyBorder="1" applyAlignment="1">
      <alignment horizontal="center"/>
      <protection/>
    </xf>
    <xf numFmtId="0" fontId="3" fillId="0" borderId="10" xfId="90" applyFont="1" applyBorder="1" applyAlignment="1">
      <alignment vertical="top" wrapText="1"/>
      <protection/>
    </xf>
    <xf numFmtId="3" fontId="2" fillId="0" borderId="10" xfId="90" applyNumberFormat="1" applyFont="1" applyBorder="1" applyAlignment="1">
      <alignment horizontal="right"/>
      <protection/>
    </xf>
    <xf numFmtId="0" fontId="3" fillId="0" borderId="10" xfId="90" applyNumberFormat="1" applyFont="1" applyFill="1" applyBorder="1" applyAlignment="1">
      <alignment horizontal="left" vertical="top" wrapText="1"/>
      <protection/>
    </xf>
    <xf numFmtId="3" fontId="3" fillId="0" borderId="10" xfId="90" applyNumberFormat="1" applyFont="1" applyFill="1" applyBorder="1" applyAlignment="1">
      <alignment horizontal="right" vertical="top" wrapText="1"/>
      <protection/>
    </xf>
    <xf numFmtId="0" fontId="2" fillId="0" borderId="0" xfId="68" applyFont="1" applyAlignment="1">
      <alignment/>
      <protection/>
    </xf>
    <xf numFmtId="0" fontId="2" fillId="0" borderId="0" xfId="68" applyFont="1" applyAlignment="1">
      <alignment horizontal="right"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 horizontal="center"/>
      <protection/>
    </xf>
    <xf numFmtId="0" fontId="2" fillId="0" borderId="10" xfId="68" applyFont="1" applyBorder="1" applyAlignment="1">
      <alignment horizontal="justify" vertical="top" wrapText="1"/>
      <protection/>
    </xf>
    <xf numFmtId="0" fontId="2" fillId="0" borderId="10" xfId="68" applyFont="1" applyBorder="1" applyAlignment="1">
      <alignment vertical="top" wrapText="1"/>
      <protection/>
    </xf>
    <xf numFmtId="0" fontId="2" fillId="0" borderId="10" xfId="68" applyFont="1" applyFill="1" applyBorder="1" applyAlignment="1">
      <alignment horizontal="justify" vertical="top" wrapText="1"/>
      <protection/>
    </xf>
    <xf numFmtId="0" fontId="2" fillId="0" borderId="10" xfId="68" applyFont="1" applyBorder="1">
      <alignment/>
      <protection/>
    </xf>
    <xf numFmtId="3" fontId="2" fillId="0" borderId="10" xfId="68" applyNumberFormat="1" applyFont="1" applyBorder="1" applyAlignment="1">
      <alignment horizontal="right" vertical="top" wrapText="1"/>
      <protection/>
    </xf>
    <xf numFmtId="3" fontId="2" fillId="0" borderId="10" xfId="68" applyNumberFormat="1" applyFont="1" applyBorder="1">
      <alignment/>
      <protection/>
    </xf>
    <xf numFmtId="0" fontId="2" fillId="0" borderId="10" xfId="68" applyFont="1" applyBorder="1" applyAlignment="1">
      <alignment horizontal="left" vertical="top" wrapText="1"/>
      <protection/>
    </xf>
    <xf numFmtId="0" fontId="3" fillId="0" borderId="10" xfId="68" applyFont="1" applyBorder="1" applyAlignment="1">
      <alignment horizontal="justify" vertical="top" wrapText="1"/>
      <protection/>
    </xf>
    <xf numFmtId="0" fontId="2" fillId="0" borderId="0" xfId="68" applyFont="1" applyAlignment="1">
      <alignment horizontal="justify"/>
      <protection/>
    </xf>
    <xf numFmtId="0" fontId="7" fillId="0" borderId="10" xfId="0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right"/>
    </xf>
    <xf numFmtId="3" fontId="3" fillId="0" borderId="10" xfId="90" applyNumberFormat="1" applyFont="1" applyBorder="1" applyAlignment="1">
      <alignment horizontal="center"/>
      <protection/>
    </xf>
    <xf numFmtId="0" fontId="2" fillId="0" borderId="10" xfId="90" applyFont="1" applyBorder="1" applyAlignment="1">
      <alignment horizontal="left" indent="1"/>
      <protection/>
    </xf>
    <xf numFmtId="0" fontId="62" fillId="0" borderId="10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0" xfId="71" applyFont="1" applyBorder="1" applyAlignment="1">
      <alignment horizontal="right" vertical="center" wrapText="1"/>
      <protection/>
    </xf>
    <xf numFmtId="0" fontId="2" fillId="0" borderId="10" xfId="72" applyFont="1" applyBorder="1" applyAlignment="1">
      <alignment horizontal="right" vertical="top" wrapText="1" indent="1"/>
      <protection/>
    </xf>
    <xf numFmtId="0" fontId="3" fillId="0" borderId="10" xfId="72" applyFont="1" applyBorder="1" applyAlignment="1">
      <alignment horizontal="right" vertical="center" wrapText="1" indent="1"/>
      <protection/>
    </xf>
    <xf numFmtId="0" fontId="2" fillId="0" borderId="12" xfId="72" applyFont="1" applyBorder="1" applyAlignment="1">
      <alignment vertical="top" wrapText="1"/>
      <protection/>
    </xf>
    <xf numFmtId="0" fontId="2" fillId="0" borderId="12" xfId="72" applyFont="1" applyBorder="1" applyAlignment="1">
      <alignment horizontal="left" vertical="top" wrapText="1" indent="1"/>
      <protection/>
    </xf>
    <xf numFmtId="3" fontId="7" fillId="0" borderId="12" xfId="0" applyNumberFormat="1" applyFont="1" applyFill="1" applyBorder="1" applyAlignment="1">
      <alignment horizontal="right"/>
    </xf>
    <xf numFmtId="3" fontId="61" fillId="0" borderId="12" xfId="0" applyNumberFormat="1" applyFont="1" applyBorder="1" applyAlignment="1">
      <alignment horizontal="right" vertical="center"/>
    </xf>
    <xf numFmtId="3" fontId="60" fillId="0" borderId="12" xfId="0" applyNumberFormat="1" applyFont="1" applyBorder="1" applyAlignment="1">
      <alignment horizontal="center" vertical="center"/>
    </xf>
    <xf numFmtId="0" fontId="3" fillId="0" borderId="13" xfId="72" applyFont="1" applyBorder="1" applyAlignment="1">
      <alignment vertical="center" wrapText="1"/>
      <protection/>
    </xf>
    <xf numFmtId="0" fontId="15" fillId="0" borderId="13" xfId="72" applyFont="1" applyBorder="1" applyAlignment="1">
      <alignment horizontal="left" vertical="center" wrapText="1" indent="1"/>
      <protection/>
    </xf>
    <xf numFmtId="0" fontId="2" fillId="0" borderId="13" xfId="72" applyFont="1" applyBorder="1" applyAlignment="1">
      <alignment vertical="top" wrapText="1"/>
      <protection/>
    </xf>
    <xf numFmtId="0" fontId="14" fillId="0" borderId="13" xfId="72" applyFont="1" applyBorder="1" applyAlignment="1">
      <alignment horizontal="left" vertical="top" wrapText="1" indent="1"/>
      <protection/>
    </xf>
    <xf numFmtId="3" fontId="17" fillId="0" borderId="13" xfId="0" applyNumberFormat="1" applyFont="1" applyFill="1" applyBorder="1" applyAlignment="1">
      <alignment horizontal="right"/>
    </xf>
    <xf numFmtId="0" fontId="2" fillId="0" borderId="12" xfId="72" applyFont="1" applyBorder="1" applyAlignment="1">
      <alignment horizontal="left" vertical="top" wrapText="1" indent="1"/>
      <protection/>
    </xf>
    <xf numFmtId="3" fontId="61" fillId="0" borderId="12" xfId="0" applyNumberFormat="1" applyFont="1" applyBorder="1" applyAlignment="1">
      <alignment/>
    </xf>
    <xf numFmtId="0" fontId="14" fillId="0" borderId="12" xfId="72" applyFont="1" applyBorder="1" applyAlignment="1">
      <alignment horizontal="left" vertical="top" wrapText="1" indent="1"/>
      <protection/>
    </xf>
    <xf numFmtId="3" fontId="2" fillId="0" borderId="12" xfId="0" applyNumberFormat="1" applyFont="1" applyBorder="1" applyAlignment="1">
      <alignment/>
    </xf>
    <xf numFmtId="3" fontId="62" fillId="0" borderId="12" xfId="0" applyNumberFormat="1" applyFont="1" applyBorder="1" applyAlignment="1">
      <alignment/>
    </xf>
    <xf numFmtId="0" fontId="14" fillId="0" borderId="13" xfId="72" applyFont="1" applyBorder="1" applyAlignment="1">
      <alignment vertical="top" wrapText="1"/>
      <protection/>
    </xf>
    <xf numFmtId="0" fontId="3" fillId="0" borderId="12" xfId="72" applyFont="1" applyBorder="1" applyAlignment="1">
      <alignment vertical="center" wrapText="1"/>
      <protection/>
    </xf>
    <xf numFmtId="0" fontId="3" fillId="0" borderId="12" xfId="72" applyFont="1" applyBorder="1" applyAlignment="1">
      <alignment horizontal="left" vertical="center" wrapText="1" indent="1"/>
      <protection/>
    </xf>
    <xf numFmtId="3" fontId="8" fillId="0" borderId="12" xfId="0" applyNumberFormat="1" applyFont="1" applyBorder="1" applyAlignment="1">
      <alignment horizontal="center" vertical="center"/>
    </xf>
    <xf numFmtId="49" fontId="2" fillId="0" borderId="11" xfId="72" applyNumberFormat="1" applyFont="1" applyBorder="1" applyAlignment="1">
      <alignment vertical="top" wrapText="1"/>
      <protection/>
    </xf>
    <xf numFmtId="3" fontId="18" fillId="0" borderId="13" xfId="0" applyNumberFormat="1" applyFont="1" applyBorder="1" applyAlignment="1">
      <alignment horizontal="center" vertical="center"/>
    </xf>
    <xf numFmtId="0" fontId="3" fillId="0" borderId="14" xfId="72" applyFont="1" applyBorder="1" applyAlignment="1">
      <alignment vertical="top" wrapText="1"/>
      <protection/>
    </xf>
    <xf numFmtId="0" fontId="3" fillId="0" borderId="14" xfId="72" applyFont="1" applyBorder="1" applyAlignment="1">
      <alignment horizontal="left" vertical="top" wrapText="1" indent="1"/>
      <protection/>
    </xf>
    <xf numFmtId="0" fontId="2" fillId="0" borderId="15" xfId="72" applyFont="1" applyBorder="1" applyAlignment="1">
      <alignment horizontal="left" vertical="top" wrapText="1"/>
      <protection/>
    </xf>
    <xf numFmtId="0" fontId="14" fillId="0" borderId="13" xfId="72" applyFont="1" applyBorder="1" applyAlignment="1">
      <alignment horizontal="left" vertical="top" wrapText="1"/>
      <protection/>
    </xf>
    <xf numFmtId="0" fontId="2" fillId="0" borderId="12" xfId="72" applyFont="1" applyBorder="1" applyAlignment="1">
      <alignment horizontal="left" vertical="top" wrapText="1"/>
      <protection/>
    </xf>
    <xf numFmtId="3" fontId="61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 vertical="center"/>
    </xf>
    <xf numFmtId="0" fontId="2" fillId="0" borderId="13" xfId="72" applyFont="1" applyBorder="1" applyAlignment="1">
      <alignment vertical="top" wrapText="1"/>
      <protection/>
    </xf>
    <xf numFmtId="3" fontId="2" fillId="0" borderId="12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49" fontId="2" fillId="0" borderId="12" xfId="72" applyNumberFormat="1" applyFont="1" applyBorder="1" applyAlignment="1">
      <alignment vertical="top" wrapText="1"/>
      <protection/>
    </xf>
    <xf numFmtId="3" fontId="62" fillId="0" borderId="12" xfId="0" applyNumberFormat="1" applyFont="1" applyFill="1" applyBorder="1" applyAlignment="1">
      <alignment horizontal="right"/>
    </xf>
    <xf numFmtId="49" fontId="2" fillId="0" borderId="14" xfId="72" applyNumberFormat="1" applyFont="1" applyBorder="1" applyAlignment="1">
      <alignment vertical="top" wrapText="1"/>
      <protection/>
    </xf>
    <xf numFmtId="0" fontId="2" fillId="0" borderId="14" xfId="72" applyFont="1" applyBorder="1" applyAlignment="1">
      <alignment horizontal="left" vertical="top" wrapText="1"/>
      <protection/>
    </xf>
    <xf numFmtId="49" fontId="14" fillId="0" borderId="15" xfId="72" applyNumberFormat="1" applyFont="1" applyBorder="1" applyAlignment="1">
      <alignment vertical="top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0" fontId="14" fillId="0" borderId="15" xfId="72" applyFont="1" applyBorder="1" applyAlignment="1">
      <alignment horizontal="left" vertical="top" wrapText="1"/>
      <protection/>
    </xf>
    <xf numFmtId="0" fontId="9" fillId="0" borderId="12" xfId="72" applyFont="1" applyBorder="1" applyAlignment="1">
      <alignment vertical="top" wrapText="1"/>
      <protection/>
    </xf>
    <xf numFmtId="3" fontId="11" fillId="0" borderId="12" xfId="0" applyNumberFormat="1" applyFont="1" applyFill="1" applyBorder="1" applyAlignment="1">
      <alignment horizontal="right"/>
    </xf>
    <xf numFmtId="0" fontId="2" fillId="0" borderId="12" xfId="72" applyFont="1" applyBorder="1" applyAlignment="1">
      <alignment vertical="top" wrapText="1"/>
      <protection/>
    </xf>
    <xf numFmtId="0" fontId="2" fillId="0" borderId="16" xfId="72" applyFont="1" applyBorder="1" applyAlignment="1">
      <alignment horizontal="left" vertical="top" wrapText="1" indent="1"/>
      <protection/>
    </xf>
    <xf numFmtId="0" fontId="3" fillId="0" borderId="12" xfId="72" applyFont="1" applyBorder="1" applyAlignment="1">
      <alignment horizontal="left" vertical="top" wrapText="1" indent="1"/>
      <protection/>
    </xf>
    <xf numFmtId="0" fontId="15" fillId="0" borderId="15" xfId="72" applyFont="1" applyBorder="1" applyAlignment="1">
      <alignment vertical="top" wrapText="1"/>
      <protection/>
    </xf>
    <xf numFmtId="0" fontId="19" fillId="0" borderId="13" xfId="72" applyFont="1" applyBorder="1" applyAlignment="1">
      <alignment vertical="top" wrapText="1"/>
      <protection/>
    </xf>
    <xf numFmtId="3" fontId="16" fillId="0" borderId="13" xfId="0" applyNumberFormat="1" applyFont="1" applyFill="1" applyBorder="1" applyAlignment="1">
      <alignment horizontal="right"/>
    </xf>
    <xf numFmtId="0" fontId="15" fillId="0" borderId="13" xfId="72" applyFont="1" applyBorder="1" applyAlignment="1">
      <alignment horizontal="left" vertical="top" wrapText="1" indent="1"/>
      <protection/>
    </xf>
    <xf numFmtId="0" fontId="2" fillId="0" borderId="17" xfId="72" applyFont="1" applyBorder="1" applyAlignment="1">
      <alignment horizontal="right" vertical="top" wrapText="1" indent="1"/>
      <protection/>
    </xf>
    <xf numFmtId="49" fontId="2" fillId="0" borderId="17" xfId="72" applyNumberFormat="1" applyFont="1" applyBorder="1" applyAlignment="1">
      <alignment horizontal="left" vertical="center" wrapText="1"/>
      <protection/>
    </xf>
    <xf numFmtId="3" fontId="7" fillId="0" borderId="17" xfId="0" applyNumberFormat="1" applyFont="1" applyFill="1" applyBorder="1" applyAlignment="1">
      <alignment horizontal="right"/>
    </xf>
    <xf numFmtId="49" fontId="2" fillId="0" borderId="12" xfId="72" applyNumberFormat="1" applyFont="1" applyBorder="1" applyAlignment="1">
      <alignment horizontal="left" vertical="center" wrapText="1"/>
      <protection/>
    </xf>
    <xf numFmtId="0" fontId="2" fillId="0" borderId="12" xfId="72" applyFont="1" applyBorder="1" applyAlignment="1">
      <alignment horizontal="left" vertical="center" wrapText="1"/>
      <protection/>
    </xf>
    <xf numFmtId="49" fontId="14" fillId="0" borderId="13" xfId="72" applyNumberFormat="1" applyFont="1" applyBorder="1" applyAlignment="1">
      <alignment horizontal="left" vertical="center" wrapText="1"/>
      <protection/>
    </xf>
    <xf numFmtId="0" fontId="14" fillId="0" borderId="13" xfId="72" applyFont="1" applyBorder="1" applyAlignment="1">
      <alignment horizontal="left" vertical="center" wrapText="1"/>
      <protection/>
    </xf>
    <xf numFmtId="49" fontId="2" fillId="0" borderId="12" xfId="72" applyNumberFormat="1" applyFont="1" applyBorder="1" applyAlignment="1">
      <alignment horizontal="left" vertical="center" wrapText="1"/>
      <protection/>
    </xf>
    <xf numFmtId="0" fontId="15" fillId="0" borderId="13" xfId="72" applyFont="1" applyBorder="1" applyAlignment="1">
      <alignment vertical="center" wrapText="1"/>
      <protection/>
    </xf>
    <xf numFmtId="49" fontId="9" fillId="0" borderId="12" xfId="72" applyNumberFormat="1" applyFont="1" applyBorder="1" applyAlignment="1">
      <alignment horizontal="left" vertical="center" wrapText="1"/>
      <protection/>
    </xf>
    <xf numFmtId="0" fontId="9" fillId="0" borderId="12" xfId="72" applyFont="1" applyBorder="1" applyAlignment="1">
      <alignment horizontal="left" vertical="center" wrapText="1"/>
      <protection/>
    </xf>
    <xf numFmtId="3" fontId="9" fillId="0" borderId="12" xfId="72" applyNumberFormat="1" applyFont="1" applyBorder="1" applyAlignment="1">
      <alignment vertical="center"/>
      <protection/>
    </xf>
    <xf numFmtId="49" fontId="19" fillId="0" borderId="13" xfId="72" applyNumberFormat="1" applyFont="1" applyBorder="1" applyAlignment="1">
      <alignment horizontal="left" vertical="center" wrapText="1"/>
      <protection/>
    </xf>
    <xf numFmtId="0" fontId="19" fillId="0" borderId="18" xfId="72" applyFont="1" applyBorder="1" applyAlignment="1">
      <alignment horizontal="left" vertical="center" wrapText="1"/>
      <protection/>
    </xf>
    <xf numFmtId="3" fontId="19" fillId="0" borderId="13" xfId="72" applyNumberFormat="1" applyFont="1" applyBorder="1" applyAlignment="1">
      <alignment vertical="center"/>
      <protection/>
    </xf>
    <xf numFmtId="0" fontId="12" fillId="0" borderId="12" xfId="72" applyFont="1" applyBorder="1" applyAlignment="1">
      <alignment horizontal="left" vertical="top" wrapText="1" indent="1"/>
      <protection/>
    </xf>
    <xf numFmtId="0" fontId="2" fillId="0" borderId="12" xfId="72" applyFont="1" applyBorder="1" applyAlignment="1">
      <alignment horizontal="left" vertical="center" wrapText="1"/>
      <protection/>
    </xf>
    <xf numFmtId="0" fontId="13" fillId="0" borderId="13" xfId="72" applyFont="1" applyBorder="1" applyAlignment="1">
      <alignment horizontal="left" vertical="top" wrapText="1" indent="1"/>
      <protection/>
    </xf>
    <xf numFmtId="0" fontId="2" fillId="0" borderId="11" xfId="72" applyFont="1" applyBorder="1" applyAlignment="1">
      <alignment vertical="top" wrapText="1"/>
      <protection/>
    </xf>
    <xf numFmtId="0" fontId="19" fillId="0" borderId="13" xfId="72" applyFont="1" applyBorder="1" applyAlignment="1">
      <alignment horizontal="left" vertical="center" wrapText="1"/>
      <protection/>
    </xf>
    <xf numFmtId="3" fontId="7" fillId="0" borderId="13" xfId="0" applyNumberFormat="1" applyFont="1" applyFill="1" applyBorder="1" applyAlignment="1">
      <alignment horizontal="right"/>
    </xf>
    <xf numFmtId="0" fontId="2" fillId="0" borderId="12" xfId="72" applyFont="1" applyBorder="1" applyAlignment="1">
      <alignment horizontal="left" vertical="center" wrapText="1" indent="1"/>
      <protection/>
    </xf>
    <xf numFmtId="0" fontId="2" fillId="0" borderId="12" xfId="72" applyFont="1" applyBorder="1" applyAlignment="1">
      <alignment vertical="center" wrapText="1"/>
      <protection/>
    </xf>
    <xf numFmtId="0" fontId="2" fillId="0" borderId="13" xfId="72" applyFont="1" applyBorder="1" applyAlignment="1">
      <alignment horizontal="left" vertical="center" wrapText="1"/>
      <protection/>
    </xf>
    <xf numFmtId="0" fontId="2" fillId="0" borderId="12" xfId="72" applyFont="1" applyBorder="1" applyAlignment="1">
      <alignment vertical="center" wrapText="1"/>
      <protection/>
    </xf>
    <xf numFmtId="0" fontId="2" fillId="0" borderId="13" xfId="72" applyFont="1" applyBorder="1" applyAlignment="1">
      <alignment vertical="center" wrapText="1"/>
      <protection/>
    </xf>
    <xf numFmtId="0" fontId="2" fillId="0" borderId="13" xfId="72" applyFont="1" applyBorder="1" applyAlignment="1">
      <alignment vertical="center" wrapText="1"/>
      <protection/>
    </xf>
    <xf numFmtId="0" fontId="3" fillId="0" borderId="14" xfId="72" applyFont="1" applyBorder="1" applyAlignment="1">
      <alignment vertical="center" wrapText="1"/>
      <protection/>
    </xf>
    <xf numFmtId="0" fontId="3" fillId="0" borderId="14" xfId="72" applyFont="1" applyBorder="1" applyAlignment="1">
      <alignment horizontal="left" vertical="center" wrapText="1" indent="1"/>
      <protection/>
    </xf>
    <xf numFmtId="0" fontId="2" fillId="0" borderId="15" xfId="72" applyFont="1" applyBorder="1" applyAlignment="1">
      <alignment vertical="top" wrapText="1"/>
      <protection/>
    </xf>
    <xf numFmtId="0" fontId="2" fillId="0" borderId="11" xfId="72" applyFont="1" applyBorder="1" applyAlignment="1">
      <alignment horizontal="left" vertical="center" wrapText="1"/>
      <protection/>
    </xf>
    <xf numFmtId="0" fontId="14" fillId="0" borderId="13" xfId="72" applyFont="1" applyBorder="1" applyAlignment="1">
      <alignment horizontal="left" vertical="center" wrapText="1" indent="1"/>
      <protection/>
    </xf>
    <xf numFmtId="49" fontId="2" fillId="0" borderId="12" xfId="72" applyNumberFormat="1" applyFont="1" applyBorder="1" applyAlignment="1">
      <alignment vertical="top" wrapText="1"/>
      <protection/>
    </xf>
    <xf numFmtId="3" fontId="7" fillId="0" borderId="16" xfId="0" applyNumberFormat="1" applyFont="1" applyFill="1" applyBorder="1" applyAlignment="1">
      <alignment horizontal="right"/>
    </xf>
    <xf numFmtId="3" fontId="9" fillId="0" borderId="12" xfId="72" applyNumberFormat="1" applyFont="1" applyBorder="1" applyAlignment="1">
      <alignment horizontal="right"/>
      <protection/>
    </xf>
    <xf numFmtId="0" fontId="2" fillId="0" borderId="12" xfId="72" applyFont="1" applyBorder="1" applyAlignment="1">
      <alignment horizontal="left" vertical="top" wrapText="1"/>
      <protection/>
    </xf>
    <xf numFmtId="0" fontId="9" fillId="0" borderId="12" xfId="72" applyFont="1" applyBorder="1" applyAlignment="1">
      <alignment horizontal="left" vertical="top" wrapText="1"/>
      <protection/>
    </xf>
    <xf numFmtId="3" fontId="9" fillId="0" borderId="12" xfId="72" applyNumberFormat="1" applyFont="1" applyBorder="1">
      <alignment/>
      <protection/>
    </xf>
    <xf numFmtId="0" fontId="2" fillId="0" borderId="13" xfId="72" applyFont="1" applyBorder="1" applyAlignment="1">
      <alignment horizontal="left" vertical="top" wrapText="1"/>
      <protection/>
    </xf>
    <xf numFmtId="0" fontId="19" fillId="0" borderId="15" xfId="72" applyFont="1" applyBorder="1" applyAlignment="1">
      <alignment vertical="top" wrapText="1"/>
      <protection/>
    </xf>
    <xf numFmtId="3" fontId="16" fillId="0" borderId="13" xfId="0" applyNumberFormat="1" applyFont="1" applyBorder="1" applyAlignment="1">
      <alignment/>
    </xf>
    <xf numFmtId="49" fontId="14" fillId="0" borderId="13" xfId="72" applyNumberFormat="1" applyFont="1" applyBorder="1" applyAlignment="1">
      <alignment vertical="top" wrapText="1"/>
      <protection/>
    </xf>
    <xf numFmtId="3" fontId="19" fillId="0" borderId="13" xfId="72" applyNumberFormat="1" applyFont="1" applyBorder="1" applyAlignment="1">
      <alignment horizontal="right"/>
      <protection/>
    </xf>
    <xf numFmtId="0" fontId="9" fillId="0" borderId="13" xfId="72" applyFont="1" applyBorder="1" applyAlignment="1">
      <alignment horizontal="left" vertical="top" wrapText="1"/>
      <protection/>
    </xf>
    <xf numFmtId="3" fontId="9" fillId="0" borderId="13" xfId="72" applyNumberFormat="1" applyFont="1" applyBorder="1">
      <alignment/>
      <protection/>
    </xf>
    <xf numFmtId="49" fontId="2" fillId="0" borderId="12" xfId="72" applyNumberFormat="1" applyFont="1" applyBorder="1" applyAlignment="1">
      <alignment horizontal="left" vertical="top" wrapText="1"/>
      <protection/>
    </xf>
    <xf numFmtId="3" fontId="9" fillId="0" borderId="12" xfId="85" applyNumberFormat="1" applyFont="1" applyBorder="1">
      <alignment/>
      <protection/>
    </xf>
    <xf numFmtId="0" fontId="3" fillId="0" borderId="17" xfId="72" applyFont="1" applyBorder="1" applyAlignment="1">
      <alignment horizontal="right" vertical="top" wrapText="1" indent="1"/>
      <protection/>
    </xf>
    <xf numFmtId="0" fontId="9" fillId="0" borderId="14" xfId="72" applyFont="1" applyBorder="1" applyAlignment="1">
      <alignment vertical="top" wrapText="1"/>
      <protection/>
    </xf>
    <xf numFmtId="3" fontId="11" fillId="0" borderId="12" xfId="0" applyNumberFormat="1" applyFont="1" applyBorder="1" applyAlignment="1">
      <alignment/>
    </xf>
    <xf numFmtId="0" fontId="3" fillId="0" borderId="15" xfId="72" applyFont="1" applyBorder="1" applyAlignment="1">
      <alignment vertical="top" wrapText="1"/>
      <protection/>
    </xf>
    <xf numFmtId="49" fontId="14" fillId="0" borderId="13" xfId="72" applyNumberFormat="1" applyFont="1" applyBorder="1" applyAlignment="1">
      <alignment horizontal="left" vertical="top" wrapText="1"/>
      <protection/>
    </xf>
    <xf numFmtId="0" fontId="19" fillId="0" borderId="13" xfId="72" applyFont="1" applyBorder="1" applyAlignment="1">
      <alignment horizontal="left" vertical="top" wrapText="1"/>
      <protection/>
    </xf>
    <xf numFmtId="3" fontId="19" fillId="0" borderId="13" xfId="85" applyNumberFormat="1" applyFont="1" applyBorder="1">
      <alignment/>
      <protection/>
    </xf>
    <xf numFmtId="0" fontId="2" fillId="0" borderId="12" xfId="72" applyFont="1" applyBorder="1" applyAlignment="1">
      <alignment horizontal="right" vertical="top" wrapText="1"/>
      <protection/>
    </xf>
    <xf numFmtId="3" fontId="11" fillId="0" borderId="13" xfId="0" applyNumberFormat="1" applyFont="1" applyBorder="1" applyAlignment="1">
      <alignment/>
    </xf>
    <xf numFmtId="0" fontId="14" fillId="0" borderId="13" xfId="72" applyFont="1" applyBorder="1" applyAlignment="1">
      <alignment horizontal="right" vertical="top" wrapText="1"/>
      <protection/>
    </xf>
    <xf numFmtId="3" fontId="14" fillId="0" borderId="13" xfId="72" applyNumberFormat="1" applyFont="1" applyBorder="1">
      <alignment/>
      <protection/>
    </xf>
    <xf numFmtId="3" fontId="2" fillId="0" borderId="12" xfId="72" applyNumberFormat="1" applyFont="1" applyBorder="1">
      <alignment/>
      <protection/>
    </xf>
    <xf numFmtId="3" fontId="19" fillId="0" borderId="13" xfId="72" applyNumberFormat="1" applyFont="1" applyBorder="1">
      <alignment/>
      <protection/>
    </xf>
    <xf numFmtId="3" fontId="16" fillId="0" borderId="12" xfId="0" applyNumberFormat="1" applyFont="1" applyFill="1" applyBorder="1" applyAlignment="1">
      <alignment horizontal="right"/>
    </xf>
    <xf numFmtId="0" fontId="3" fillId="0" borderId="12" xfId="72" applyFont="1" applyBorder="1" applyAlignment="1">
      <alignment vertical="top" wrapText="1"/>
      <protection/>
    </xf>
    <xf numFmtId="3" fontId="63" fillId="0" borderId="13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vertical="center"/>
    </xf>
    <xf numFmtId="2" fontId="10" fillId="0" borderId="0" xfId="72" applyNumberFormat="1" applyFont="1" applyFill="1" applyBorder="1" applyAlignment="1">
      <alignment vertical="center" wrapText="1"/>
      <protection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0" fontId="3" fillId="0" borderId="10" xfId="72" applyFont="1" applyBorder="1" applyAlignment="1">
      <alignment horizontal="right" vertical="top" wrapText="1" indent="1"/>
      <protection/>
    </xf>
    <xf numFmtId="0" fontId="2" fillId="0" borderId="13" xfId="72" applyFont="1" applyBorder="1" applyAlignment="1">
      <alignment horizontal="left" vertical="top" wrapText="1" indent="1"/>
      <protection/>
    </xf>
    <xf numFmtId="3" fontId="2" fillId="0" borderId="13" xfId="0" applyNumberFormat="1" applyFont="1" applyFill="1" applyBorder="1" applyAlignment="1">
      <alignment horizontal="right"/>
    </xf>
    <xf numFmtId="0" fontId="2" fillId="0" borderId="13" xfId="72" applyFont="1" applyBorder="1" applyAlignment="1">
      <alignment horizontal="left" vertical="top" wrapText="1"/>
      <protection/>
    </xf>
    <xf numFmtId="3" fontId="7" fillId="33" borderId="12" xfId="0" applyNumberFormat="1" applyFont="1" applyFill="1" applyBorder="1" applyAlignment="1">
      <alignment horizontal="right"/>
    </xf>
    <xf numFmtId="3" fontId="17" fillId="33" borderId="13" xfId="0" applyNumberFormat="1" applyFont="1" applyFill="1" applyBorder="1" applyAlignment="1">
      <alignment horizontal="right"/>
    </xf>
    <xf numFmtId="0" fontId="2" fillId="0" borderId="12" xfId="72" applyFont="1" applyBorder="1" applyAlignment="1">
      <alignment horizontal="left" vertical="center" wrapText="1" indent="1"/>
      <protection/>
    </xf>
    <xf numFmtId="3" fontId="14" fillId="0" borderId="17" xfId="0" applyNumberFormat="1" applyFont="1" applyFill="1" applyBorder="1" applyAlignment="1">
      <alignment horizontal="right"/>
    </xf>
    <xf numFmtId="0" fontId="2" fillId="0" borderId="19" xfId="72" applyFont="1" applyBorder="1" applyAlignment="1">
      <alignment horizontal="left" vertical="center" wrapText="1"/>
      <protection/>
    </xf>
    <xf numFmtId="0" fontId="2" fillId="0" borderId="19" xfId="72" applyFont="1" applyBorder="1" applyAlignment="1">
      <alignment horizontal="left" vertical="center" wrapText="1" indent="1"/>
      <protection/>
    </xf>
    <xf numFmtId="3" fontId="7" fillId="33" borderId="1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9" fillId="0" borderId="12" xfId="72" applyFont="1" applyBorder="1" applyAlignment="1">
      <alignment vertical="center" wrapText="1"/>
      <protection/>
    </xf>
    <xf numFmtId="3" fontId="11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19" fillId="0" borderId="13" xfId="72" applyFont="1" applyBorder="1" applyAlignment="1">
      <alignment vertical="center" wrapText="1"/>
      <protection/>
    </xf>
    <xf numFmtId="3" fontId="16" fillId="33" borderId="13" xfId="0" applyNumberFormat="1" applyFont="1" applyFill="1" applyBorder="1" applyAlignment="1">
      <alignment horizontal="right"/>
    </xf>
    <xf numFmtId="3" fontId="14" fillId="33" borderId="13" xfId="0" applyNumberFormat="1" applyFont="1" applyFill="1" applyBorder="1" applyAlignment="1">
      <alignment horizontal="right"/>
    </xf>
    <xf numFmtId="3" fontId="62" fillId="33" borderId="12" xfId="0" applyNumberFormat="1" applyFont="1" applyFill="1" applyBorder="1" applyAlignment="1">
      <alignment horizontal="right"/>
    </xf>
    <xf numFmtId="0" fontId="2" fillId="0" borderId="20" xfId="72" applyFont="1" applyBorder="1" applyAlignment="1">
      <alignment horizontal="left" vertical="center" wrapText="1" indent="1"/>
      <protection/>
    </xf>
    <xf numFmtId="3" fontId="9" fillId="33" borderId="12" xfId="0" applyNumberFormat="1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/>
    </xf>
    <xf numFmtId="3" fontId="3" fillId="33" borderId="12" xfId="72" applyNumberFormat="1" applyFont="1" applyFill="1" applyBorder="1" applyAlignment="1">
      <alignment horizontal="center" vertical="center"/>
      <protection/>
    </xf>
    <xf numFmtId="0" fontId="14" fillId="0" borderId="17" xfId="72" applyFont="1" applyBorder="1" applyAlignment="1">
      <alignment horizontal="left" vertical="top" wrapText="1"/>
      <protection/>
    </xf>
    <xf numFmtId="0" fontId="14" fillId="0" borderId="17" xfId="72" applyFont="1" applyBorder="1" applyAlignment="1">
      <alignment horizontal="left" vertical="top" wrapText="1" indent="1"/>
      <protection/>
    </xf>
    <xf numFmtId="0" fontId="3" fillId="0" borderId="21" xfId="72" applyFont="1" applyBorder="1" applyAlignment="1">
      <alignment vertical="top" wrapText="1"/>
      <protection/>
    </xf>
    <xf numFmtId="3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15" fillId="0" borderId="22" xfId="72" applyFont="1" applyBorder="1" applyAlignment="1">
      <alignment vertical="top" wrapText="1"/>
      <protection/>
    </xf>
    <xf numFmtId="3" fontId="18" fillId="0" borderId="22" xfId="0" applyNumberFormat="1" applyFont="1" applyBorder="1" applyAlignment="1">
      <alignment horizontal="center" vertical="center"/>
    </xf>
    <xf numFmtId="0" fontId="9" fillId="0" borderId="14" xfId="72" applyFont="1" applyBorder="1" applyAlignment="1">
      <alignment vertical="center" wrapText="1"/>
      <protection/>
    </xf>
    <xf numFmtId="0" fontId="9" fillId="0" borderId="14" xfId="72" applyFont="1" applyBorder="1" applyAlignment="1">
      <alignment horizontal="left" vertical="center" wrapText="1" indent="1"/>
      <protection/>
    </xf>
    <xf numFmtId="0" fontId="15" fillId="0" borderId="15" xfId="72" applyFont="1" applyBorder="1" applyAlignment="1">
      <alignment vertical="center" wrapText="1"/>
      <protection/>
    </xf>
    <xf numFmtId="0" fontId="15" fillId="0" borderId="15" xfId="72" applyFont="1" applyBorder="1" applyAlignment="1">
      <alignment horizontal="left" vertical="center" wrapText="1" indent="1"/>
      <protection/>
    </xf>
    <xf numFmtId="0" fontId="19" fillId="0" borderId="15" xfId="72" applyFont="1" applyBorder="1" applyAlignment="1">
      <alignment vertical="center" wrapText="1"/>
      <protection/>
    </xf>
    <xf numFmtId="0" fontId="19" fillId="0" borderId="15" xfId="72" applyFont="1" applyBorder="1" applyAlignment="1">
      <alignment horizontal="left" vertical="center" wrapText="1" indent="1"/>
      <protection/>
    </xf>
    <xf numFmtId="0" fontId="15" fillId="0" borderId="15" xfId="72" applyFont="1" applyBorder="1" applyAlignment="1">
      <alignment horizontal="left" vertical="top" wrapText="1" indent="1"/>
      <protection/>
    </xf>
    <xf numFmtId="3" fontId="11" fillId="0" borderId="12" xfId="0" applyNumberFormat="1" applyFont="1" applyFill="1" applyBorder="1" applyAlignment="1">
      <alignment horizontal="right" vertical="center"/>
    </xf>
    <xf numFmtId="0" fontId="15" fillId="0" borderId="13" xfId="72" applyFont="1" applyBorder="1" applyAlignment="1">
      <alignment vertical="top" wrapText="1"/>
      <protection/>
    </xf>
    <xf numFmtId="3" fontId="15" fillId="33" borderId="13" xfId="72" applyNumberFormat="1" applyFont="1" applyFill="1" applyBorder="1" applyAlignment="1">
      <alignment horizontal="center" vertical="center"/>
      <protection/>
    </xf>
    <xf numFmtId="3" fontId="7" fillId="0" borderId="12" xfId="0" applyNumberFormat="1" applyFont="1" applyFill="1" applyBorder="1" applyAlignment="1">
      <alignment horizontal="right" vertical="center"/>
    </xf>
    <xf numFmtId="16" fontId="3" fillId="0" borderId="12" xfId="72" applyNumberFormat="1" applyFont="1" applyBorder="1" applyAlignment="1">
      <alignment vertical="top"/>
      <protection/>
    </xf>
    <xf numFmtId="0" fontId="14" fillId="0" borderId="13" xfId="72" applyFont="1" applyBorder="1" applyAlignment="1">
      <alignment vertical="center" wrapText="1"/>
      <protection/>
    </xf>
    <xf numFmtId="16" fontId="15" fillId="0" borderId="13" xfId="72" applyNumberFormat="1" applyFont="1" applyBorder="1" applyAlignment="1">
      <alignment vertical="top"/>
      <protection/>
    </xf>
    <xf numFmtId="3" fontId="9" fillId="0" borderId="12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2" fillId="0" borderId="12" xfId="72" applyNumberFormat="1" applyFont="1" applyBorder="1" applyAlignment="1">
      <alignment horizontal="centerContinuous"/>
      <protection/>
    </xf>
    <xf numFmtId="0" fontId="2" fillId="0" borderId="12" xfId="72" applyNumberFormat="1" applyFont="1" applyFill="1" applyBorder="1" applyAlignment="1">
      <alignment horizontal="left" vertical="top" wrapText="1" indent="1"/>
      <protection/>
    </xf>
    <xf numFmtId="0" fontId="5" fillId="0" borderId="12" xfId="0" applyFont="1" applyBorder="1" applyAlignment="1">
      <alignment/>
    </xf>
    <xf numFmtId="0" fontId="14" fillId="0" borderId="13" xfId="72" applyNumberFormat="1" applyFont="1" applyBorder="1" applyAlignment="1">
      <alignment horizontal="centerContinuous"/>
      <protection/>
    </xf>
    <xf numFmtId="0" fontId="14" fillId="0" borderId="13" xfId="72" applyNumberFormat="1" applyFont="1" applyFill="1" applyBorder="1" applyAlignment="1">
      <alignment horizontal="left" vertical="top" wrapText="1" indent="1"/>
      <protection/>
    </xf>
    <xf numFmtId="0" fontId="20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2" xfId="72" applyFont="1" applyFill="1" applyBorder="1" applyAlignment="1">
      <alignment horizontal="left" vertical="top" wrapText="1"/>
      <protection/>
    </xf>
    <xf numFmtId="0" fontId="9" fillId="0" borderId="12" xfId="72" applyFont="1" applyFill="1" applyBorder="1" applyAlignment="1">
      <alignment vertical="top" wrapText="1"/>
      <protection/>
    </xf>
    <xf numFmtId="0" fontId="2" fillId="0" borderId="12" xfId="72" applyFont="1" applyFill="1" applyBorder="1" applyAlignment="1">
      <alignment horizontal="left" vertical="top" wrapText="1" indent="1"/>
      <protection/>
    </xf>
    <xf numFmtId="0" fontId="17" fillId="0" borderId="13" xfId="0" applyFont="1" applyBorder="1" applyAlignment="1">
      <alignment/>
    </xf>
    <xf numFmtId="0" fontId="14" fillId="0" borderId="13" xfId="72" applyFont="1" applyFill="1" applyBorder="1" applyAlignment="1">
      <alignment horizontal="left" vertical="top" wrapText="1" indent="1"/>
      <protection/>
    </xf>
    <xf numFmtId="0" fontId="2" fillId="0" borderId="12" xfId="72" applyFont="1" applyFill="1" applyBorder="1" applyAlignment="1">
      <alignment horizontal="left" vertical="top" wrapText="1" indent="1"/>
      <protection/>
    </xf>
    <xf numFmtId="0" fontId="11" fillId="0" borderId="12" xfId="0" applyFont="1" applyBorder="1" applyAlignment="1">
      <alignment/>
    </xf>
    <xf numFmtId="0" fontId="9" fillId="0" borderId="12" xfId="72" applyFont="1" applyFill="1" applyBorder="1" applyAlignment="1">
      <alignment horizontal="left" vertical="top" wrapText="1"/>
      <protection/>
    </xf>
    <xf numFmtId="0" fontId="16" fillId="0" borderId="13" xfId="0" applyFont="1" applyBorder="1" applyAlignment="1">
      <alignment/>
    </xf>
    <xf numFmtId="0" fontId="19" fillId="0" borderId="13" xfId="72" applyFont="1" applyFill="1" applyBorder="1" applyAlignment="1">
      <alignment horizontal="left" vertical="top" wrapText="1"/>
      <protection/>
    </xf>
    <xf numFmtId="0" fontId="2" fillId="0" borderId="12" xfId="72" applyFont="1" applyFill="1" applyBorder="1" applyAlignment="1">
      <alignment vertical="top" wrapText="1"/>
      <protection/>
    </xf>
    <xf numFmtId="0" fontId="7" fillId="0" borderId="12" xfId="0" applyFont="1" applyBorder="1" applyAlignment="1">
      <alignment vertical="center"/>
    </xf>
    <xf numFmtId="0" fontId="14" fillId="0" borderId="13" xfId="72" applyFont="1" applyFill="1" applyBorder="1" applyAlignment="1">
      <alignment vertical="top" wrapText="1"/>
      <protection/>
    </xf>
    <xf numFmtId="0" fontId="2" fillId="0" borderId="12" xfId="72" applyFont="1" applyFill="1" applyBorder="1" applyAlignment="1">
      <alignment vertical="top" wrapText="1"/>
      <protection/>
    </xf>
    <xf numFmtId="0" fontId="17" fillId="0" borderId="13" xfId="0" applyFont="1" applyBorder="1" applyAlignment="1">
      <alignment vertical="center"/>
    </xf>
    <xf numFmtId="0" fontId="3" fillId="0" borderId="0" xfId="72" applyFont="1" applyBorder="1" applyAlignment="1">
      <alignment horizontal="center" vertical="center" wrapText="1"/>
      <protection/>
    </xf>
    <xf numFmtId="3" fontId="60" fillId="0" borderId="1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/>
    </xf>
    <xf numFmtId="0" fontId="3" fillId="0" borderId="10" xfId="90" applyFont="1" applyBorder="1" applyAlignment="1">
      <alignment horizontal="center" vertical="center" wrapText="1"/>
      <protection/>
    </xf>
    <xf numFmtId="3" fontId="15" fillId="0" borderId="10" xfId="90" applyNumberFormat="1" applyFont="1" applyBorder="1" applyAlignment="1">
      <alignment horizontal="center"/>
      <protection/>
    </xf>
    <xf numFmtId="0" fontId="14" fillId="0" borderId="10" xfId="72" applyFont="1" applyBorder="1" applyAlignment="1">
      <alignment horizontal="left" vertical="top" wrapText="1"/>
      <protection/>
    </xf>
    <xf numFmtId="3" fontId="14" fillId="0" borderId="10" xfId="0" applyNumberFormat="1" applyFont="1" applyFill="1" applyBorder="1" applyAlignment="1">
      <alignment horizontal="right"/>
    </xf>
    <xf numFmtId="0" fontId="9" fillId="0" borderId="16" xfId="72" applyFont="1" applyBorder="1" applyAlignment="1">
      <alignment vertical="top" wrapText="1"/>
      <protection/>
    </xf>
    <xf numFmtId="3" fontId="9" fillId="33" borderId="16" xfId="72" applyNumberFormat="1" applyFont="1" applyFill="1" applyBorder="1" applyAlignment="1">
      <alignment horizontal="center" vertical="center"/>
      <protection/>
    </xf>
    <xf numFmtId="0" fontId="9" fillId="0" borderId="17" xfId="72" applyFont="1" applyBorder="1" applyAlignment="1">
      <alignment horizontal="right" vertical="top" wrapText="1" indent="1"/>
      <protection/>
    </xf>
    <xf numFmtId="3" fontId="9" fillId="33" borderId="10" xfId="72" applyNumberFormat="1" applyFont="1" applyFill="1" applyBorder="1" applyAlignment="1">
      <alignment horizontal="center" vertical="center"/>
      <protection/>
    </xf>
    <xf numFmtId="3" fontId="19" fillId="33" borderId="13" xfId="72" applyNumberFormat="1" applyFont="1" applyFill="1" applyBorder="1" applyAlignment="1">
      <alignment horizontal="center" vertical="center"/>
      <protection/>
    </xf>
    <xf numFmtId="2" fontId="6" fillId="0" borderId="23" xfId="0" applyNumberFormat="1" applyFont="1" applyBorder="1" applyAlignment="1">
      <alignment vertical="center"/>
    </xf>
    <xf numFmtId="2" fontId="10" fillId="0" borderId="23" xfId="72" applyNumberFormat="1" applyFont="1" applyFill="1" applyBorder="1" applyAlignment="1">
      <alignment vertical="center" wrapText="1"/>
      <protection/>
    </xf>
    <xf numFmtId="3" fontId="8" fillId="0" borderId="23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vertical="center"/>
    </xf>
    <xf numFmtId="2" fontId="10" fillId="0" borderId="22" xfId="72" applyNumberFormat="1" applyFont="1" applyFill="1" applyBorder="1" applyAlignment="1">
      <alignment horizontal="right" vertical="center" wrapText="1"/>
      <protection/>
    </xf>
    <xf numFmtId="3" fontId="8" fillId="0" borderId="22" xfId="0" applyNumberFormat="1" applyFont="1" applyBorder="1" applyAlignment="1">
      <alignment horizontal="right" vertical="center"/>
    </xf>
    <xf numFmtId="0" fontId="2" fillId="0" borderId="17" xfId="71" applyFont="1" applyBorder="1" applyAlignment="1">
      <alignment horizontal="right" vertical="top" wrapText="1"/>
      <protection/>
    </xf>
    <xf numFmtId="0" fontId="2" fillId="0" borderId="17" xfId="71" applyFont="1" applyBorder="1" applyAlignment="1">
      <alignment horizontal="left" vertical="top" wrapText="1" indent="3"/>
      <protection/>
    </xf>
    <xf numFmtId="3" fontId="61" fillId="0" borderId="17" xfId="0" applyNumberFormat="1" applyFont="1" applyBorder="1" applyAlignment="1">
      <alignment horizontal="right"/>
    </xf>
    <xf numFmtId="3" fontId="61" fillId="0" borderId="17" xfId="0" applyNumberFormat="1" applyFont="1" applyBorder="1" applyAlignment="1">
      <alignment horizontal="right" vertical="center"/>
    </xf>
    <xf numFmtId="0" fontId="2" fillId="0" borderId="23" xfId="71" applyFont="1" applyBorder="1" applyAlignment="1">
      <alignment vertical="top" wrapText="1"/>
      <protection/>
    </xf>
    <xf numFmtId="0" fontId="3" fillId="0" borderId="23" xfId="71" applyFont="1" applyBorder="1" applyAlignment="1">
      <alignment vertical="center" wrapText="1"/>
      <protection/>
    </xf>
    <xf numFmtId="3" fontId="60" fillId="0" borderId="23" xfId="0" applyNumberFormat="1" applyFont="1" applyBorder="1" applyAlignment="1">
      <alignment horizontal="center" vertical="center"/>
    </xf>
    <xf numFmtId="0" fontId="2" fillId="0" borderId="10" xfId="71" applyFont="1" applyBorder="1" applyAlignment="1">
      <alignment horizontal="left" vertical="center" wrapText="1"/>
      <protection/>
    </xf>
    <xf numFmtId="3" fontId="61" fillId="0" borderId="10" xfId="0" applyNumberFormat="1" applyFont="1" applyFill="1" applyBorder="1" applyAlignment="1">
      <alignment horizontal="right"/>
    </xf>
    <xf numFmtId="0" fontId="14" fillId="0" borderId="16" xfId="72" applyFont="1" applyBorder="1" applyAlignment="1">
      <alignment horizontal="left" vertical="top" wrapText="1"/>
      <protection/>
    </xf>
    <xf numFmtId="3" fontId="17" fillId="0" borderId="16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4" fillId="0" borderId="16" xfId="72" applyFont="1" applyBorder="1" applyAlignment="1">
      <alignment horizontal="left" vertical="center" wrapText="1"/>
      <protection/>
    </xf>
    <xf numFmtId="3" fontId="14" fillId="33" borderId="16" xfId="0" applyNumberFormat="1" applyFont="1" applyFill="1" applyBorder="1" applyAlignment="1">
      <alignment horizontal="right"/>
    </xf>
    <xf numFmtId="0" fontId="14" fillId="0" borderId="10" xfId="72" applyFont="1" applyBorder="1" applyAlignment="1">
      <alignment horizontal="left" vertical="center" wrapText="1"/>
      <protection/>
    </xf>
    <xf numFmtId="3" fontId="14" fillId="33" borderId="10" xfId="0" applyNumberFormat="1" applyFont="1" applyFill="1" applyBorder="1" applyAlignment="1">
      <alignment horizontal="right"/>
    </xf>
    <xf numFmtId="0" fontId="14" fillId="0" borderId="12" xfId="72" applyFont="1" applyBorder="1" applyAlignment="1">
      <alignment horizontal="left" vertical="center" wrapText="1"/>
      <protection/>
    </xf>
    <xf numFmtId="3" fontId="14" fillId="33" borderId="12" xfId="0" applyNumberFormat="1" applyFont="1" applyFill="1" applyBorder="1" applyAlignment="1">
      <alignment horizontal="right"/>
    </xf>
    <xf numFmtId="0" fontId="2" fillId="0" borderId="16" xfId="72" applyFont="1" applyBorder="1" applyAlignment="1">
      <alignment horizontal="left" vertical="center" wrapText="1" indent="1"/>
      <protection/>
    </xf>
    <xf numFmtId="0" fontId="2" fillId="0" borderId="16" xfId="72" applyFont="1" applyBorder="1" applyAlignment="1">
      <alignment horizontal="left" vertical="center" wrapText="1"/>
      <protection/>
    </xf>
    <xf numFmtId="3" fontId="2" fillId="33" borderId="16" xfId="0" applyNumberFormat="1" applyFont="1" applyFill="1" applyBorder="1" applyAlignment="1">
      <alignment horizontal="right"/>
    </xf>
    <xf numFmtId="3" fontId="2" fillId="0" borderId="10" xfId="68" applyNumberFormat="1" applyFont="1" applyBorder="1" applyAlignment="1">
      <alignment horizontal="right" wrapText="1"/>
      <protection/>
    </xf>
    <xf numFmtId="3" fontId="2" fillId="0" borderId="10" xfId="68" applyNumberFormat="1" applyFont="1" applyBorder="1" applyAlignment="1">
      <alignment/>
      <protection/>
    </xf>
    <xf numFmtId="3" fontId="3" fillId="0" borderId="10" xfId="68" applyNumberFormat="1" applyFont="1" applyBorder="1" applyAlignment="1">
      <alignment horizontal="right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left" vertical="center" wrapText="1"/>
      <protection/>
    </xf>
    <xf numFmtId="0" fontId="15" fillId="0" borderId="13" xfId="72" applyFont="1" applyBorder="1" applyAlignment="1">
      <alignment horizontal="center" vertical="center" wrapText="1"/>
      <protection/>
    </xf>
    <xf numFmtId="0" fontId="15" fillId="0" borderId="13" xfId="72" applyFont="1" applyBorder="1" applyAlignment="1">
      <alignment horizontal="left" vertical="center" wrapText="1"/>
      <protection/>
    </xf>
    <xf numFmtId="3" fontId="7" fillId="0" borderId="12" xfId="0" applyNumberFormat="1" applyFont="1" applyBorder="1" applyAlignment="1">
      <alignment horizontal="center" vertical="center"/>
    </xf>
    <xf numFmtId="0" fontId="2" fillId="0" borderId="10" xfId="72" applyFont="1" applyBorder="1" applyAlignment="1">
      <alignment horizontal="right" vertical="center" wrapText="1" indent="1"/>
      <protection/>
    </xf>
    <xf numFmtId="3" fontId="7" fillId="0" borderId="10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1" fillId="0" borderId="10" xfId="72" applyNumberFormat="1" applyFont="1" applyBorder="1" applyAlignment="1">
      <alignment horizontal="center" vertical="center" wrapText="1"/>
      <protection/>
    </xf>
    <xf numFmtId="3" fontId="22" fillId="0" borderId="13" xfId="72" applyNumberFormat="1" applyFont="1" applyBorder="1" applyAlignment="1">
      <alignment horizontal="center" vertical="center" wrapText="1"/>
      <protection/>
    </xf>
    <xf numFmtId="3" fontId="3" fillId="0" borderId="10" xfId="72" applyNumberFormat="1" applyFont="1" applyBorder="1" applyAlignment="1">
      <alignment horizontal="center" vertical="center" wrapText="1"/>
      <protection/>
    </xf>
    <xf numFmtId="3" fontId="60" fillId="0" borderId="10" xfId="0" applyNumberFormat="1" applyFont="1" applyBorder="1" applyAlignment="1">
      <alignment horizontal="center" vertical="center" wrapText="1"/>
    </xf>
    <xf numFmtId="3" fontId="15" fillId="0" borderId="13" xfId="72" applyNumberFormat="1" applyFont="1" applyBorder="1" applyAlignment="1">
      <alignment horizontal="center" vertical="center" wrapText="1"/>
      <protection/>
    </xf>
    <xf numFmtId="3" fontId="64" fillId="0" borderId="13" xfId="0" applyNumberFormat="1" applyFont="1" applyBorder="1" applyAlignment="1">
      <alignment horizontal="center" vertical="center" wrapText="1"/>
    </xf>
    <xf numFmtId="3" fontId="61" fillId="0" borderId="12" xfId="0" applyNumberFormat="1" applyFont="1" applyFill="1" applyBorder="1" applyAlignment="1">
      <alignment horizontal="right"/>
    </xf>
    <xf numFmtId="0" fontId="14" fillId="0" borderId="13" xfId="71" applyFont="1" applyBorder="1" applyAlignment="1">
      <alignment vertical="top" wrapText="1"/>
      <protection/>
    </xf>
    <xf numFmtId="0" fontId="2" fillId="0" borderId="12" xfId="71" applyFont="1" applyBorder="1" applyAlignment="1">
      <alignment vertical="top" wrapText="1"/>
      <protection/>
    </xf>
    <xf numFmtId="49" fontId="2" fillId="0" borderId="16" xfId="72" applyNumberFormat="1" applyFont="1" applyBorder="1" applyAlignment="1">
      <alignment vertical="top" wrapText="1"/>
      <protection/>
    </xf>
    <xf numFmtId="0" fontId="2" fillId="0" borderId="16" xfId="72" applyFont="1" applyBorder="1" applyAlignment="1">
      <alignment vertical="top" wrapText="1"/>
      <protection/>
    </xf>
    <xf numFmtId="3" fontId="7" fillId="0" borderId="20" xfId="0" applyNumberFormat="1" applyFont="1" applyFill="1" applyBorder="1" applyAlignment="1">
      <alignment horizontal="right"/>
    </xf>
    <xf numFmtId="3" fontId="61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2" fillId="0" borderId="16" xfId="72" applyFont="1" applyFill="1" applyBorder="1" applyAlignment="1">
      <alignment horizontal="left" vertical="top" wrapText="1" indent="1"/>
      <protection/>
    </xf>
    <xf numFmtId="0" fontId="14" fillId="0" borderId="13" xfId="72" applyFont="1" applyFill="1" applyBorder="1" applyAlignment="1">
      <alignment horizontal="left" vertical="top" wrapText="1"/>
      <protection/>
    </xf>
    <xf numFmtId="0" fontId="19" fillId="0" borderId="13" xfId="72" applyFont="1" applyFill="1" applyBorder="1" applyAlignment="1">
      <alignment vertical="top" wrapText="1"/>
      <protection/>
    </xf>
    <xf numFmtId="0" fontId="2" fillId="0" borderId="16" xfId="72" applyFont="1" applyBorder="1" applyAlignment="1">
      <alignment horizontal="left" vertical="top" wrapText="1"/>
      <protection/>
    </xf>
    <xf numFmtId="3" fontId="2" fillId="0" borderId="16" xfId="0" applyNumberFormat="1" applyFont="1" applyFill="1" applyBorder="1" applyAlignment="1">
      <alignment horizontal="right"/>
    </xf>
    <xf numFmtId="0" fontId="12" fillId="0" borderId="16" xfId="72" applyFont="1" applyBorder="1" applyAlignment="1">
      <alignment horizontal="left" vertical="top" wrapText="1" indent="1"/>
      <protection/>
    </xf>
    <xf numFmtId="0" fontId="13" fillId="0" borderId="18" xfId="72" applyFont="1" applyBorder="1" applyAlignment="1">
      <alignment horizontal="left" vertical="top" wrapText="1" indent="1"/>
      <protection/>
    </xf>
    <xf numFmtId="2" fontId="6" fillId="0" borderId="12" xfId="0" applyNumberFormat="1" applyFont="1" applyBorder="1" applyAlignment="1">
      <alignment vertical="center"/>
    </xf>
    <xf numFmtId="2" fontId="10" fillId="0" borderId="12" xfId="72" applyNumberFormat="1" applyFont="1" applyFill="1" applyBorder="1" applyAlignment="1">
      <alignment vertical="center" wrapText="1"/>
      <protection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/>
    </xf>
    <xf numFmtId="0" fontId="2" fillId="0" borderId="24" xfId="72" applyFont="1" applyBorder="1" applyAlignment="1">
      <alignment horizontal="left" vertical="center" wrapText="1"/>
      <protection/>
    </xf>
    <xf numFmtId="3" fontId="17" fillId="0" borderId="17" xfId="0" applyNumberFormat="1" applyFont="1" applyFill="1" applyBorder="1" applyAlignment="1">
      <alignment horizontal="right"/>
    </xf>
    <xf numFmtId="0" fontId="3" fillId="0" borderId="25" xfId="72" applyFont="1" applyBorder="1" applyAlignment="1">
      <alignment vertical="top" wrapText="1"/>
      <protection/>
    </xf>
    <xf numFmtId="0" fontId="3" fillId="0" borderId="26" xfId="72" applyFont="1" applyBorder="1" applyAlignment="1">
      <alignment horizontal="left" vertical="center" wrapText="1" indent="1"/>
      <protection/>
    </xf>
    <xf numFmtId="3" fontId="8" fillId="0" borderId="27" xfId="0" applyNumberFormat="1" applyFont="1" applyFill="1" applyBorder="1" applyAlignment="1">
      <alignment horizontal="center" vertical="center"/>
    </xf>
    <xf numFmtId="0" fontId="3" fillId="0" borderId="28" xfId="72" applyFont="1" applyBorder="1" applyAlignment="1">
      <alignment vertical="top" wrapText="1"/>
      <protection/>
    </xf>
    <xf numFmtId="3" fontId="8" fillId="0" borderId="29" xfId="0" applyNumberFormat="1" applyFont="1" applyBorder="1" applyAlignment="1">
      <alignment horizontal="center" vertical="center"/>
    </xf>
    <xf numFmtId="0" fontId="3" fillId="0" borderId="30" xfId="72" applyFont="1" applyBorder="1" applyAlignment="1">
      <alignment vertical="top" wrapText="1"/>
      <protection/>
    </xf>
    <xf numFmtId="0" fontId="15" fillId="0" borderId="22" xfId="72" applyFont="1" applyBorder="1" applyAlignment="1">
      <alignment horizontal="left" vertical="center" wrapText="1" indent="1"/>
      <protection/>
    </xf>
    <xf numFmtId="3" fontId="8" fillId="0" borderId="22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vertical="center"/>
    </xf>
    <xf numFmtId="0" fontId="2" fillId="0" borderId="16" xfId="71" applyFont="1" applyBorder="1" applyAlignment="1">
      <alignment vertical="top" wrapText="1"/>
      <protection/>
    </xf>
    <xf numFmtId="0" fontId="3" fillId="0" borderId="0" xfId="72" applyFont="1" applyBorder="1" applyAlignment="1">
      <alignment horizontal="center" vertical="center" wrapText="1"/>
      <protection/>
    </xf>
    <xf numFmtId="0" fontId="3" fillId="0" borderId="32" xfId="72" applyFont="1" applyBorder="1" applyAlignment="1">
      <alignment horizont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2" fillId="0" borderId="0" xfId="90" applyNumberFormat="1" applyFont="1" applyAlignment="1">
      <alignment horizontal="right" vertical="center" wrapText="1"/>
      <protection/>
    </xf>
    <xf numFmtId="0" fontId="2" fillId="0" borderId="0" xfId="90" applyFont="1" applyAlignment="1">
      <alignment vertical="center" wrapText="1"/>
      <protection/>
    </xf>
    <xf numFmtId="0" fontId="2" fillId="0" borderId="0" xfId="68" applyNumberFormat="1" applyFont="1" applyAlignment="1">
      <alignment horizontal="right" vertical="center" wrapText="1"/>
      <protection/>
    </xf>
    <xf numFmtId="0" fontId="2" fillId="0" borderId="0" xfId="68" applyFont="1" applyAlignment="1">
      <alignment horizontal="right" wrapText="1"/>
      <protection/>
    </xf>
    <xf numFmtId="0" fontId="2" fillId="0" borderId="0" xfId="68" applyFont="1" applyAlignment="1">
      <alignment horizontal="justify"/>
      <protection/>
    </xf>
    <xf numFmtId="0" fontId="2" fillId="0" borderId="0" xfId="68" applyFont="1" applyAlignment="1">
      <alignment/>
      <protection/>
    </xf>
    <xf numFmtId="2" fontId="2" fillId="0" borderId="0" xfId="68" applyNumberFormat="1" applyFont="1" applyAlignment="1">
      <alignment horizontal="left"/>
      <protection/>
    </xf>
    <xf numFmtId="0" fontId="0" fillId="0" borderId="0" xfId="0" applyAlignment="1">
      <alignment/>
    </xf>
  </cellXfs>
  <cellStyles count="8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Atdalītāji 10" xfId="34"/>
    <cellStyle name="Atdalītāji 11" xfId="35"/>
    <cellStyle name="Atdalītāji 12" xfId="36"/>
    <cellStyle name="Atdalītāji 13" xfId="37"/>
    <cellStyle name="Atdalītāji 14" xfId="38"/>
    <cellStyle name="Atdalītāji 15" xfId="39"/>
    <cellStyle name="Atdalītāji 16" xfId="40"/>
    <cellStyle name="Atdalītāji 17" xfId="41"/>
    <cellStyle name="Atdalītāji 18" xfId="42"/>
    <cellStyle name="Atdalītāji 2" xfId="43"/>
    <cellStyle name="Atdalītāji 3" xfId="44"/>
    <cellStyle name="Atdalītāji 4" xfId="45"/>
    <cellStyle name="Atdalītāji 5" xfId="46"/>
    <cellStyle name="Atdalītāji 6" xfId="47"/>
    <cellStyle name="Atdalītāji 7" xfId="48"/>
    <cellStyle name="Atdalītāji 8" xfId="49"/>
    <cellStyle name="Atdalītāji 9" xfId="50"/>
    <cellStyle name="Brīdinājuma teksts" xfId="51"/>
    <cellStyle name="Hyperlink" xfId="52"/>
    <cellStyle name="Ievade" xfId="53"/>
    <cellStyle name="Izcēlums1" xfId="54"/>
    <cellStyle name="Izcēlums2" xfId="55"/>
    <cellStyle name="Izcēlums3" xfId="56"/>
    <cellStyle name="Izcēlums4" xfId="57"/>
    <cellStyle name="Izcēlums5" xfId="58"/>
    <cellStyle name="Izcēlums6" xfId="59"/>
    <cellStyle name="Followed Hyperlink" xfId="60"/>
    <cellStyle name="Izvade" xfId="61"/>
    <cellStyle name="Comma" xfId="62"/>
    <cellStyle name="Comma [0]" xfId="63"/>
    <cellStyle name="Kopsumma" xfId="64"/>
    <cellStyle name="Labs" xfId="65"/>
    <cellStyle name="Neitrāls" xfId="66"/>
    <cellStyle name="Normal 2" xfId="67"/>
    <cellStyle name="Normal 3" xfId="68"/>
    <cellStyle name="Nosaukums" xfId="69"/>
    <cellStyle name="Parastais 2" xfId="70"/>
    <cellStyle name="Parastais 2 2" xfId="71"/>
    <cellStyle name="Parastais 3" xfId="72"/>
    <cellStyle name="Parastais 3 10" xfId="73"/>
    <cellStyle name="Parastais 3 11" xfId="74"/>
    <cellStyle name="Parastais 3 12" xfId="75"/>
    <cellStyle name="Parastais 3 13" xfId="76"/>
    <cellStyle name="Parastais 3 14" xfId="77"/>
    <cellStyle name="Parastais 3 15" xfId="78"/>
    <cellStyle name="Parastais 3 16" xfId="79"/>
    <cellStyle name="Parastais 3 17" xfId="80"/>
    <cellStyle name="Parastais 3 18" xfId="81"/>
    <cellStyle name="Parastais 3 2" xfId="82"/>
    <cellStyle name="Parastais 3 3" xfId="83"/>
    <cellStyle name="Parastais 3 4" xfId="84"/>
    <cellStyle name="Parastais 3 5" xfId="85"/>
    <cellStyle name="Parastais 3 6" xfId="86"/>
    <cellStyle name="Parastais 3 7" xfId="87"/>
    <cellStyle name="Parastais 3 8" xfId="88"/>
    <cellStyle name="Parastais 3 9" xfId="89"/>
    <cellStyle name="Parasts 3" xfId="90"/>
    <cellStyle name="Paskaidrojošs teksts" xfId="91"/>
    <cellStyle name="Pārbaudes šūna" xfId="92"/>
    <cellStyle name="Piezīme" xfId="93"/>
    <cellStyle name="Percent" xfId="94"/>
    <cellStyle name="Saistīta šūna" xfId="95"/>
    <cellStyle name="Slikts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63" customWidth="1"/>
    <col min="2" max="2" width="64.140625" style="63" customWidth="1"/>
    <col min="3" max="3" width="13.421875" style="63" customWidth="1"/>
    <col min="4" max="4" width="11.140625" style="63" customWidth="1"/>
    <col min="5" max="5" width="13.421875" style="63" customWidth="1"/>
    <col min="6" max="6" width="9.140625" style="63" customWidth="1"/>
    <col min="7" max="7" width="9.7109375" style="63" bestFit="1" customWidth="1"/>
    <col min="8" max="16384" width="9.140625" style="63" customWidth="1"/>
  </cols>
  <sheetData>
    <row r="1" spans="1:5" ht="20.25" customHeight="1">
      <c r="A1" s="417" t="s">
        <v>747</v>
      </c>
      <c r="B1" s="417"/>
      <c r="C1" s="417"/>
      <c r="D1" s="329"/>
      <c r="E1" s="329"/>
    </row>
    <row r="2" spans="1:5" ht="68.25" customHeight="1">
      <c r="A2" s="64" t="s">
        <v>165</v>
      </c>
      <c r="B2" s="64" t="s">
        <v>166</v>
      </c>
      <c r="C2" s="65" t="s">
        <v>712</v>
      </c>
      <c r="D2" s="65" t="s">
        <v>709</v>
      </c>
      <c r="E2" s="65" t="s">
        <v>713</v>
      </c>
    </row>
    <row r="3" spans="1:5" ht="18.75" customHeight="1">
      <c r="A3" s="66" t="s">
        <v>167</v>
      </c>
      <c r="B3" s="64" t="s">
        <v>168</v>
      </c>
      <c r="C3" s="12">
        <f>C4+C8+C115</f>
        <v>10655384</v>
      </c>
      <c r="D3" s="12">
        <f>D4+D8+D115</f>
        <v>11800</v>
      </c>
      <c r="E3" s="12">
        <f>D3+C3</f>
        <v>10667184</v>
      </c>
    </row>
    <row r="4" spans="1:5" ht="18" customHeight="1">
      <c r="A4" s="66" t="s">
        <v>169</v>
      </c>
      <c r="B4" s="66" t="s">
        <v>170</v>
      </c>
      <c r="C4" s="67">
        <f>C5</f>
        <v>9486381</v>
      </c>
      <c r="D4" s="67">
        <f>D5</f>
        <v>0</v>
      </c>
      <c r="E4" s="330">
        <f aca="true" t="shared" si="0" ref="E4:E67">D4+C4</f>
        <v>9486381</v>
      </c>
    </row>
    <row r="5" spans="1:5" ht="15" customHeight="1">
      <c r="A5" s="68" t="s">
        <v>171</v>
      </c>
      <c r="B5" s="69" t="s">
        <v>172</v>
      </c>
      <c r="C5" s="51">
        <f>SUM(C6:C7)</f>
        <v>9486381</v>
      </c>
      <c r="D5" s="51">
        <f>SUM(D6:D7)</f>
        <v>0</v>
      </c>
      <c r="E5" s="48">
        <f t="shared" si="0"/>
        <v>9486381</v>
      </c>
    </row>
    <row r="6" spans="1:5" ht="27.75" customHeight="1">
      <c r="A6" s="144" t="s">
        <v>173</v>
      </c>
      <c r="B6" s="77" t="s">
        <v>174</v>
      </c>
      <c r="C6" s="48">
        <v>67278</v>
      </c>
      <c r="D6" s="48"/>
      <c r="E6" s="48">
        <f t="shared" si="0"/>
        <v>67278</v>
      </c>
    </row>
    <row r="7" spans="1:5" ht="27" customHeight="1">
      <c r="A7" s="144" t="s">
        <v>175</v>
      </c>
      <c r="B7" s="77" t="s">
        <v>176</v>
      </c>
      <c r="C7" s="48">
        <v>9419103</v>
      </c>
      <c r="D7" s="48"/>
      <c r="E7" s="48">
        <f t="shared" si="0"/>
        <v>9419103</v>
      </c>
    </row>
    <row r="8" spans="1:5" ht="18.75" customHeight="1">
      <c r="A8" s="66" t="s">
        <v>177</v>
      </c>
      <c r="B8" s="66" t="s">
        <v>178</v>
      </c>
      <c r="C8" s="12">
        <f>C10+C25+C40+C55+C70+C85+C100</f>
        <v>1115380</v>
      </c>
      <c r="D8" s="12">
        <f>D10+D25+D40+D55+D70+D85+D100</f>
        <v>9300</v>
      </c>
      <c r="E8" s="12">
        <f t="shared" si="0"/>
        <v>1124680</v>
      </c>
    </row>
    <row r="9" spans="1:5" ht="16.5" customHeight="1">
      <c r="A9" s="68" t="s">
        <v>326</v>
      </c>
      <c r="B9" s="69" t="s">
        <v>327</v>
      </c>
      <c r="C9" s="70">
        <f>C10+C25+C40+C55+C70+C85+C100</f>
        <v>1115380</v>
      </c>
      <c r="D9" s="70">
        <f>D10+D25+D40+D55+D70+D85+D100</f>
        <v>9300</v>
      </c>
      <c r="E9" s="12">
        <f t="shared" si="0"/>
        <v>1124680</v>
      </c>
    </row>
    <row r="10" spans="1:5" ht="27" customHeight="1">
      <c r="A10" s="71" t="s">
        <v>179</v>
      </c>
      <c r="B10" s="69" t="s">
        <v>180</v>
      </c>
      <c r="C10" s="70">
        <f>SUM(C11:C24)</f>
        <v>802131</v>
      </c>
      <c r="D10" s="70">
        <f>SUM(D11:D24)</f>
        <v>2000</v>
      </c>
      <c r="E10" s="12">
        <f t="shared" si="0"/>
        <v>804131</v>
      </c>
    </row>
    <row r="11" spans="1:5" ht="15" customHeight="1">
      <c r="A11" s="71"/>
      <c r="B11" s="72" t="s">
        <v>1</v>
      </c>
      <c r="C11" s="51">
        <v>95603</v>
      </c>
      <c r="D11" s="51"/>
      <c r="E11" s="48">
        <f t="shared" si="0"/>
        <v>95603</v>
      </c>
    </row>
    <row r="12" spans="1:5" ht="15" customHeight="1">
      <c r="A12" s="71"/>
      <c r="B12" s="72" t="s">
        <v>2</v>
      </c>
      <c r="C12" s="51">
        <v>73603</v>
      </c>
      <c r="D12" s="51"/>
      <c r="E12" s="48">
        <f t="shared" si="0"/>
        <v>73603</v>
      </c>
    </row>
    <row r="13" spans="1:5" ht="15" customHeight="1">
      <c r="A13" s="71"/>
      <c r="B13" s="72" t="s">
        <v>3</v>
      </c>
      <c r="C13" s="51">
        <v>70748</v>
      </c>
      <c r="D13" s="51"/>
      <c r="E13" s="48">
        <f t="shared" si="0"/>
        <v>70748</v>
      </c>
    </row>
    <row r="14" spans="1:5" ht="15" customHeight="1">
      <c r="A14" s="71"/>
      <c r="B14" s="72" t="s">
        <v>4</v>
      </c>
      <c r="C14" s="51">
        <v>24630</v>
      </c>
      <c r="D14" s="51"/>
      <c r="E14" s="48">
        <f t="shared" si="0"/>
        <v>24630</v>
      </c>
    </row>
    <row r="15" spans="1:5" ht="15" customHeight="1">
      <c r="A15" s="71"/>
      <c r="B15" s="72" t="s">
        <v>5</v>
      </c>
      <c r="C15" s="51">
        <v>46357</v>
      </c>
      <c r="D15" s="51"/>
      <c r="E15" s="48">
        <f t="shared" si="0"/>
        <v>46357</v>
      </c>
    </row>
    <row r="16" spans="1:5" ht="15" customHeight="1">
      <c r="A16" s="71"/>
      <c r="B16" s="72" t="s">
        <v>6</v>
      </c>
      <c r="C16" s="51">
        <v>42731</v>
      </c>
      <c r="D16" s="51"/>
      <c r="E16" s="48">
        <f t="shared" si="0"/>
        <v>42731</v>
      </c>
    </row>
    <row r="17" spans="1:5" ht="15" customHeight="1">
      <c r="A17" s="71"/>
      <c r="B17" s="72" t="s">
        <v>7</v>
      </c>
      <c r="C17" s="51">
        <v>97541</v>
      </c>
      <c r="D17" s="51"/>
      <c r="E17" s="48">
        <f t="shared" si="0"/>
        <v>97541</v>
      </c>
    </row>
    <row r="18" spans="1:5" ht="15" customHeight="1">
      <c r="A18" s="71"/>
      <c r="B18" s="72" t="s">
        <v>8</v>
      </c>
      <c r="C18" s="51">
        <v>41858</v>
      </c>
      <c r="D18" s="51"/>
      <c r="E18" s="48">
        <f t="shared" si="0"/>
        <v>41858</v>
      </c>
    </row>
    <row r="19" spans="1:5" ht="15" customHeight="1">
      <c r="A19" s="71"/>
      <c r="B19" s="72" t="s">
        <v>9</v>
      </c>
      <c r="C19" s="51">
        <v>48300</v>
      </c>
      <c r="D19" s="51"/>
      <c r="E19" s="48">
        <f t="shared" si="0"/>
        <v>48300</v>
      </c>
    </row>
    <row r="20" spans="1:5" ht="15" customHeight="1">
      <c r="A20" s="71"/>
      <c r="B20" s="72" t="s">
        <v>10</v>
      </c>
      <c r="C20" s="51">
        <v>33419</v>
      </c>
      <c r="D20" s="51"/>
      <c r="E20" s="48">
        <f t="shared" si="0"/>
        <v>33419</v>
      </c>
    </row>
    <row r="21" spans="1:5" ht="15" customHeight="1">
      <c r="A21" s="71"/>
      <c r="B21" s="72" t="s">
        <v>11</v>
      </c>
      <c r="C21" s="51">
        <v>64283</v>
      </c>
      <c r="D21" s="51"/>
      <c r="E21" s="48">
        <f t="shared" si="0"/>
        <v>64283</v>
      </c>
    </row>
    <row r="22" spans="1:5" ht="15" customHeight="1">
      <c r="A22" s="71"/>
      <c r="B22" s="72" t="s">
        <v>12</v>
      </c>
      <c r="C22" s="51">
        <v>53520</v>
      </c>
      <c r="D22" s="51"/>
      <c r="E22" s="48">
        <f t="shared" si="0"/>
        <v>53520</v>
      </c>
    </row>
    <row r="23" spans="1:5" ht="15" customHeight="1">
      <c r="A23" s="71"/>
      <c r="B23" s="72" t="s">
        <v>13</v>
      </c>
      <c r="C23" s="51">
        <v>58590</v>
      </c>
      <c r="D23" s="51">
        <v>2000</v>
      </c>
      <c r="E23" s="48">
        <f t="shared" si="0"/>
        <v>60590</v>
      </c>
    </row>
    <row r="24" spans="1:5" ht="15" customHeight="1">
      <c r="A24" s="71"/>
      <c r="B24" s="72" t="s">
        <v>14</v>
      </c>
      <c r="C24" s="51">
        <v>50948</v>
      </c>
      <c r="D24" s="51"/>
      <c r="E24" s="48">
        <f t="shared" si="0"/>
        <v>50948</v>
      </c>
    </row>
    <row r="25" spans="1:5" ht="16.5" customHeight="1">
      <c r="A25" s="71" t="s">
        <v>181</v>
      </c>
      <c r="B25" s="69" t="s">
        <v>182</v>
      </c>
      <c r="C25" s="70">
        <f>SUM(C26:C39)</f>
        <v>70380</v>
      </c>
      <c r="D25" s="70">
        <f>SUM(D26:D39)</f>
        <v>17897</v>
      </c>
      <c r="E25" s="80">
        <f t="shared" si="0"/>
        <v>88277</v>
      </c>
    </row>
    <row r="26" spans="1:5" ht="15" customHeight="1">
      <c r="A26" s="71"/>
      <c r="B26" s="72" t="s">
        <v>1</v>
      </c>
      <c r="C26" s="51">
        <v>7000</v>
      </c>
      <c r="D26" s="51">
        <v>1997</v>
      </c>
      <c r="E26" s="48">
        <f t="shared" si="0"/>
        <v>8997</v>
      </c>
    </row>
    <row r="27" spans="1:5" ht="15" customHeight="1">
      <c r="A27" s="71"/>
      <c r="B27" s="72" t="s">
        <v>2</v>
      </c>
      <c r="C27" s="51">
        <v>12000</v>
      </c>
      <c r="D27" s="51"/>
      <c r="E27" s="48">
        <f t="shared" si="0"/>
        <v>12000</v>
      </c>
    </row>
    <row r="28" spans="1:5" ht="15" customHeight="1">
      <c r="A28" s="71"/>
      <c r="B28" s="72" t="s">
        <v>3</v>
      </c>
      <c r="C28" s="51">
        <v>8000</v>
      </c>
      <c r="D28" s="51">
        <v>2000</v>
      </c>
      <c r="E28" s="48">
        <f t="shared" si="0"/>
        <v>10000</v>
      </c>
    </row>
    <row r="29" spans="1:5" ht="15" customHeight="1">
      <c r="A29" s="71"/>
      <c r="B29" s="72" t="s">
        <v>4</v>
      </c>
      <c r="C29" s="51">
        <v>2700</v>
      </c>
      <c r="D29" s="51"/>
      <c r="E29" s="48">
        <f t="shared" si="0"/>
        <v>2700</v>
      </c>
    </row>
    <row r="30" spans="1:5" ht="15" customHeight="1">
      <c r="A30" s="71"/>
      <c r="B30" s="72" t="s">
        <v>5</v>
      </c>
      <c r="C30" s="51">
        <v>6600</v>
      </c>
      <c r="D30" s="51">
        <v>2000</v>
      </c>
      <c r="E30" s="48">
        <f t="shared" si="0"/>
        <v>8600</v>
      </c>
    </row>
    <row r="31" spans="1:5" ht="15" customHeight="1">
      <c r="A31" s="71"/>
      <c r="B31" s="72" t="s">
        <v>6</v>
      </c>
      <c r="C31" s="51">
        <v>4100</v>
      </c>
      <c r="D31" s="51"/>
      <c r="E31" s="48">
        <f t="shared" si="0"/>
        <v>4100</v>
      </c>
    </row>
    <row r="32" spans="1:5" ht="15" customHeight="1">
      <c r="A32" s="71"/>
      <c r="B32" s="72" t="s">
        <v>7</v>
      </c>
      <c r="C32" s="51">
        <v>7000</v>
      </c>
      <c r="D32" s="51">
        <v>2500</v>
      </c>
      <c r="E32" s="48">
        <f t="shared" si="0"/>
        <v>9500</v>
      </c>
    </row>
    <row r="33" spans="1:5" ht="15" customHeight="1">
      <c r="A33" s="71"/>
      <c r="B33" s="72" t="s">
        <v>8</v>
      </c>
      <c r="C33" s="51">
        <v>4830</v>
      </c>
      <c r="D33" s="51">
        <v>1500</v>
      </c>
      <c r="E33" s="48">
        <f t="shared" si="0"/>
        <v>6330</v>
      </c>
    </row>
    <row r="34" spans="1:5" ht="15" customHeight="1">
      <c r="A34" s="71"/>
      <c r="B34" s="72" t="s">
        <v>9</v>
      </c>
      <c r="C34" s="51">
        <v>1950</v>
      </c>
      <c r="D34" s="51">
        <v>1000</v>
      </c>
      <c r="E34" s="48">
        <f t="shared" si="0"/>
        <v>2950</v>
      </c>
    </row>
    <row r="35" spans="1:5" ht="15" customHeight="1">
      <c r="A35" s="71"/>
      <c r="B35" s="72" t="s">
        <v>10</v>
      </c>
      <c r="C35" s="51">
        <v>3500</v>
      </c>
      <c r="D35" s="51">
        <v>800</v>
      </c>
      <c r="E35" s="48">
        <f t="shared" si="0"/>
        <v>4300</v>
      </c>
    </row>
    <row r="36" spans="1:5" ht="15" customHeight="1">
      <c r="A36" s="71"/>
      <c r="B36" s="72" t="s">
        <v>11</v>
      </c>
      <c r="C36" s="51">
        <v>1000</v>
      </c>
      <c r="D36" s="51">
        <v>1100</v>
      </c>
      <c r="E36" s="48">
        <f t="shared" si="0"/>
        <v>2100</v>
      </c>
    </row>
    <row r="37" spans="1:5" ht="15" customHeight="1">
      <c r="A37" s="71"/>
      <c r="B37" s="72" t="s">
        <v>12</v>
      </c>
      <c r="C37" s="51">
        <v>3200</v>
      </c>
      <c r="D37" s="51">
        <v>1000</v>
      </c>
      <c r="E37" s="48">
        <f t="shared" si="0"/>
        <v>4200</v>
      </c>
    </row>
    <row r="38" spans="1:5" ht="15" customHeight="1">
      <c r="A38" s="71"/>
      <c r="B38" s="72" t="s">
        <v>13</v>
      </c>
      <c r="C38" s="51">
        <v>4500</v>
      </c>
      <c r="D38" s="51">
        <v>2500</v>
      </c>
      <c r="E38" s="48">
        <f t="shared" si="0"/>
        <v>7000</v>
      </c>
    </row>
    <row r="39" spans="1:5" ht="15" customHeight="1">
      <c r="A39" s="71"/>
      <c r="B39" s="72" t="s">
        <v>14</v>
      </c>
      <c r="C39" s="51">
        <v>4000</v>
      </c>
      <c r="D39" s="51">
        <v>1500</v>
      </c>
      <c r="E39" s="48">
        <f>D39+C39</f>
        <v>5500</v>
      </c>
    </row>
    <row r="40" spans="1:5" ht="26.25" customHeight="1">
      <c r="A40" s="71" t="s">
        <v>183</v>
      </c>
      <c r="B40" s="69" t="s">
        <v>184</v>
      </c>
      <c r="C40" s="70">
        <f>SUM(C41:C54)</f>
        <v>140265</v>
      </c>
      <c r="D40" s="70">
        <f>SUM(D41:D54)</f>
        <v>5000</v>
      </c>
      <c r="E40" s="70">
        <f t="shared" si="0"/>
        <v>145265</v>
      </c>
    </row>
    <row r="41" spans="1:5" ht="15" customHeight="1">
      <c r="A41" s="71"/>
      <c r="B41" s="72" t="s">
        <v>1</v>
      </c>
      <c r="C41" s="51">
        <v>91123</v>
      </c>
      <c r="D41" s="51">
        <v>3700</v>
      </c>
      <c r="E41" s="48">
        <f t="shared" si="0"/>
        <v>94823</v>
      </c>
    </row>
    <row r="42" spans="1:5" ht="15" customHeight="1">
      <c r="A42" s="71"/>
      <c r="B42" s="72" t="s">
        <v>2</v>
      </c>
      <c r="C42" s="51">
        <v>3840</v>
      </c>
      <c r="D42" s="51"/>
      <c r="E42" s="48">
        <f t="shared" si="0"/>
        <v>3840</v>
      </c>
    </row>
    <row r="43" spans="1:5" ht="15" customHeight="1">
      <c r="A43" s="71"/>
      <c r="B43" s="72" t="s">
        <v>3</v>
      </c>
      <c r="C43" s="51">
        <v>3699</v>
      </c>
      <c r="D43" s="51"/>
      <c r="E43" s="48">
        <f t="shared" si="0"/>
        <v>3699</v>
      </c>
    </row>
    <row r="44" spans="1:5" ht="15" customHeight="1">
      <c r="A44" s="71"/>
      <c r="B44" s="72" t="s">
        <v>4</v>
      </c>
      <c r="C44" s="51">
        <v>1189</v>
      </c>
      <c r="D44" s="51"/>
      <c r="E44" s="48">
        <f t="shared" si="0"/>
        <v>1189</v>
      </c>
    </row>
    <row r="45" spans="1:5" ht="15" customHeight="1">
      <c r="A45" s="71"/>
      <c r="B45" s="72" t="s">
        <v>5</v>
      </c>
      <c r="C45" s="51">
        <v>741</v>
      </c>
      <c r="D45" s="51"/>
      <c r="E45" s="48">
        <f t="shared" si="0"/>
        <v>741</v>
      </c>
    </row>
    <row r="46" spans="1:5" ht="15" customHeight="1">
      <c r="A46" s="71"/>
      <c r="B46" s="72" t="s">
        <v>6</v>
      </c>
      <c r="C46" s="51">
        <v>1342</v>
      </c>
      <c r="D46" s="51"/>
      <c r="E46" s="48">
        <f t="shared" si="0"/>
        <v>1342</v>
      </c>
    </row>
    <row r="47" spans="1:5" ht="15" customHeight="1">
      <c r="A47" s="71"/>
      <c r="B47" s="72" t="s">
        <v>7</v>
      </c>
      <c r="C47" s="51">
        <v>2662</v>
      </c>
      <c r="D47" s="51"/>
      <c r="E47" s="48">
        <f t="shared" si="0"/>
        <v>2662</v>
      </c>
    </row>
    <row r="48" spans="1:5" ht="15" customHeight="1">
      <c r="A48" s="71"/>
      <c r="B48" s="72" t="s">
        <v>8</v>
      </c>
      <c r="C48" s="51">
        <v>1258</v>
      </c>
      <c r="D48" s="51"/>
      <c r="E48" s="48">
        <f t="shared" si="0"/>
        <v>1258</v>
      </c>
    </row>
    <row r="49" spans="1:5" ht="15" customHeight="1">
      <c r="A49" s="71"/>
      <c r="B49" s="72" t="s">
        <v>9</v>
      </c>
      <c r="C49" s="51">
        <v>8918</v>
      </c>
      <c r="D49" s="51"/>
      <c r="E49" s="48">
        <f t="shared" si="0"/>
        <v>8918</v>
      </c>
    </row>
    <row r="50" spans="1:5" ht="15" customHeight="1">
      <c r="A50" s="71"/>
      <c r="B50" s="72" t="s">
        <v>10</v>
      </c>
      <c r="C50" s="51">
        <v>533</v>
      </c>
      <c r="D50" s="51"/>
      <c r="E50" s="48">
        <f t="shared" si="0"/>
        <v>533</v>
      </c>
    </row>
    <row r="51" spans="1:5" ht="15" customHeight="1">
      <c r="A51" s="71"/>
      <c r="B51" s="72" t="s">
        <v>11</v>
      </c>
      <c r="C51" s="51">
        <v>7511</v>
      </c>
      <c r="D51" s="51"/>
      <c r="E51" s="48">
        <f t="shared" si="0"/>
        <v>7511</v>
      </c>
    </row>
    <row r="52" spans="1:5" ht="15" customHeight="1">
      <c r="A52" s="71"/>
      <c r="B52" s="72" t="s">
        <v>12</v>
      </c>
      <c r="C52" s="51">
        <v>1697</v>
      </c>
      <c r="D52" s="51"/>
      <c r="E52" s="48">
        <f t="shared" si="0"/>
        <v>1697</v>
      </c>
    </row>
    <row r="53" spans="1:5" ht="15" customHeight="1">
      <c r="A53" s="71"/>
      <c r="B53" s="72" t="s">
        <v>13</v>
      </c>
      <c r="C53" s="51">
        <v>15555</v>
      </c>
      <c r="D53" s="51">
        <v>1300</v>
      </c>
      <c r="E53" s="48">
        <f t="shared" si="0"/>
        <v>16855</v>
      </c>
    </row>
    <row r="54" spans="1:5" ht="15" customHeight="1">
      <c r="A54" s="71"/>
      <c r="B54" s="72" t="s">
        <v>14</v>
      </c>
      <c r="C54" s="51">
        <v>197</v>
      </c>
      <c r="D54" s="51"/>
      <c r="E54" s="48">
        <f t="shared" si="0"/>
        <v>197</v>
      </c>
    </row>
    <row r="55" spans="1:5" ht="26.25" customHeight="1">
      <c r="A55" s="71" t="s">
        <v>185</v>
      </c>
      <c r="B55" s="69" t="s">
        <v>186</v>
      </c>
      <c r="C55" s="70">
        <f>SUM(C56:C69)</f>
        <v>7370</v>
      </c>
      <c r="D55" s="70">
        <f>SUM(D56:D69)</f>
        <v>0</v>
      </c>
      <c r="E55" s="70">
        <f t="shared" si="0"/>
        <v>7370</v>
      </c>
    </row>
    <row r="56" spans="1:5" ht="15" customHeight="1">
      <c r="A56" s="71"/>
      <c r="B56" s="72" t="s">
        <v>1</v>
      </c>
      <c r="C56" s="51">
        <v>4000</v>
      </c>
      <c r="D56" s="51"/>
      <c r="E56" s="48">
        <f t="shared" si="0"/>
        <v>4000</v>
      </c>
    </row>
    <row r="57" spans="1:5" ht="15" customHeight="1">
      <c r="A57" s="71"/>
      <c r="B57" s="72" t="s">
        <v>2</v>
      </c>
      <c r="C57" s="51">
        <v>500</v>
      </c>
      <c r="D57" s="51"/>
      <c r="E57" s="48">
        <f t="shared" si="0"/>
        <v>500</v>
      </c>
    </row>
    <row r="58" spans="1:5" ht="15" customHeight="1">
      <c r="A58" s="71"/>
      <c r="B58" s="72" t="s">
        <v>3</v>
      </c>
      <c r="C58" s="51">
        <v>200</v>
      </c>
      <c r="D58" s="51"/>
      <c r="E58" s="48">
        <f t="shared" si="0"/>
        <v>200</v>
      </c>
    </row>
    <row r="59" spans="1:5" ht="15" customHeight="1">
      <c r="A59" s="71"/>
      <c r="B59" s="72" t="s">
        <v>4</v>
      </c>
      <c r="C59" s="51">
        <v>230</v>
      </c>
      <c r="D59" s="51"/>
      <c r="E59" s="48">
        <f t="shared" si="0"/>
        <v>230</v>
      </c>
    </row>
    <row r="60" spans="1:5" ht="15" customHeight="1">
      <c r="A60" s="71"/>
      <c r="B60" s="72" t="s">
        <v>5</v>
      </c>
      <c r="C60" s="51">
        <v>85</v>
      </c>
      <c r="D60" s="51"/>
      <c r="E60" s="48">
        <f t="shared" si="0"/>
        <v>85</v>
      </c>
    </row>
    <row r="61" spans="1:5" ht="15" customHeight="1">
      <c r="A61" s="71"/>
      <c r="B61" s="72" t="s">
        <v>6</v>
      </c>
      <c r="C61" s="51">
        <v>450</v>
      </c>
      <c r="D61" s="51"/>
      <c r="E61" s="48">
        <f t="shared" si="0"/>
        <v>450</v>
      </c>
    </row>
    <row r="62" spans="1:5" ht="15" customHeight="1">
      <c r="A62" s="71"/>
      <c r="B62" s="72" t="s">
        <v>7</v>
      </c>
      <c r="C62" s="51">
        <v>1100</v>
      </c>
      <c r="D62" s="51"/>
      <c r="E62" s="48">
        <f t="shared" si="0"/>
        <v>1100</v>
      </c>
    </row>
    <row r="63" spans="1:5" ht="15" customHeight="1">
      <c r="A63" s="71"/>
      <c r="B63" s="72" t="s">
        <v>9</v>
      </c>
      <c r="C63" s="51">
        <v>155</v>
      </c>
      <c r="D63" s="51"/>
      <c r="E63" s="48">
        <f t="shared" si="0"/>
        <v>155</v>
      </c>
    </row>
    <row r="64" spans="1:5" ht="15" customHeight="1">
      <c r="A64" s="71"/>
      <c r="B64" s="72" t="s">
        <v>8</v>
      </c>
      <c r="C64" s="51">
        <v>200</v>
      </c>
      <c r="D64" s="51"/>
      <c r="E64" s="48">
        <f t="shared" si="0"/>
        <v>200</v>
      </c>
    </row>
    <row r="65" spans="1:5" ht="15" customHeight="1">
      <c r="A65" s="71"/>
      <c r="B65" s="72" t="s">
        <v>10</v>
      </c>
      <c r="C65" s="51">
        <v>50</v>
      </c>
      <c r="D65" s="51"/>
      <c r="E65" s="48">
        <f t="shared" si="0"/>
        <v>50</v>
      </c>
    </row>
    <row r="66" spans="1:5" ht="15" customHeight="1">
      <c r="A66" s="71"/>
      <c r="B66" s="72" t="s">
        <v>11</v>
      </c>
      <c r="C66" s="51">
        <v>200</v>
      </c>
      <c r="D66" s="51"/>
      <c r="E66" s="48">
        <f t="shared" si="0"/>
        <v>200</v>
      </c>
    </row>
    <row r="67" spans="1:5" ht="15" customHeight="1">
      <c r="A67" s="71"/>
      <c r="B67" s="72" t="s">
        <v>12</v>
      </c>
      <c r="C67" s="51">
        <v>100</v>
      </c>
      <c r="D67" s="51"/>
      <c r="E67" s="48">
        <f t="shared" si="0"/>
        <v>100</v>
      </c>
    </row>
    <row r="68" spans="1:5" ht="15" customHeight="1">
      <c r="A68" s="71"/>
      <c r="B68" s="72" t="s">
        <v>13</v>
      </c>
      <c r="C68" s="51">
        <v>100</v>
      </c>
      <c r="D68" s="51"/>
      <c r="E68" s="48">
        <f aca="true" t="shared" si="1" ref="E68:E147">D68+C68</f>
        <v>100</v>
      </c>
    </row>
    <row r="69" spans="1:5" ht="15" customHeight="1">
      <c r="A69" s="71"/>
      <c r="B69" s="72" t="s">
        <v>14</v>
      </c>
      <c r="C69" s="51">
        <v>0</v>
      </c>
      <c r="D69" s="51"/>
      <c r="E69" s="48">
        <f t="shared" si="1"/>
        <v>0</v>
      </c>
    </row>
    <row r="70" spans="1:5" ht="29.25" customHeight="1">
      <c r="A70" s="71" t="s">
        <v>187</v>
      </c>
      <c r="B70" s="73" t="s">
        <v>188</v>
      </c>
      <c r="C70" s="70">
        <f>SUM(C71:C84)</f>
        <v>68797</v>
      </c>
      <c r="D70" s="70">
        <f>SUM(D71:D84)</f>
        <v>0</v>
      </c>
      <c r="E70" s="70">
        <f t="shared" si="1"/>
        <v>68797</v>
      </c>
    </row>
    <row r="71" spans="1:5" ht="15" customHeight="1">
      <c r="A71" s="71"/>
      <c r="B71" s="72" t="s">
        <v>1</v>
      </c>
      <c r="C71" s="51">
        <v>37081</v>
      </c>
      <c r="D71" s="51"/>
      <c r="E71" s="48">
        <f t="shared" si="1"/>
        <v>37081</v>
      </c>
    </row>
    <row r="72" spans="1:5" ht="15" customHeight="1">
      <c r="A72" s="71"/>
      <c r="B72" s="72" t="s">
        <v>2</v>
      </c>
      <c r="C72" s="51">
        <v>3184</v>
      </c>
      <c r="D72" s="51"/>
      <c r="E72" s="48">
        <f t="shared" si="1"/>
        <v>3184</v>
      </c>
    </row>
    <row r="73" spans="1:5" ht="15" customHeight="1">
      <c r="A73" s="71"/>
      <c r="B73" s="72" t="s">
        <v>3</v>
      </c>
      <c r="C73" s="51">
        <v>2367</v>
      </c>
      <c r="D73" s="51"/>
      <c r="E73" s="48">
        <f t="shared" si="1"/>
        <v>2367</v>
      </c>
    </row>
    <row r="74" spans="1:5" ht="15" customHeight="1">
      <c r="A74" s="71"/>
      <c r="B74" s="72" t="s">
        <v>4</v>
      </c>
      <c r="C74" s="51">
        <v>952</v>
      </c>
      <c r="D74" s="51"/>
      <c r="E74" s="48">
        <f t="shared" si="1"/>
        <v>952</v>
      </c>
    </row>
    <row r="75" spans="1:5" ht="15" customHeight="1">
      <c r="A75" s="71"/>
      <c r="B75" s="72" t="s">
        <v>5</v>
      </c>
      <c r="C75" s="51">
        <v>1406</v>
      </c>
      <c r="D75" s="51"/>
      <c r="E75" s="48">
        <f t="shared" si="1"/>
        <v>1406</v>
      </c>
    </row>
    <row r="76" spans="1:5" ht="15" customHeight="1">
      <c r="A76" s="71"/>
      <c r="B76" s="72" t="s">
        <v>6</v>
      </c>
      <c r="C76" s="51">
        <v>2294</v>
      </c>
      <c r="D76" s="51"/>
      <c r="E76" s="48">
        <f t="shared" si="1"/>
        <v>2294</v>
      </c>
    </row>
    <row r="77" spans="1:5" ht="15" customHeight="1">
      <c r="A77" s="71"/>
      <c r="B77" s="72" t="s">
        <v>7</v>
      </c>
      <c r="C77" s="51">
        <v>4043</v>
      </c>
      <c r="D77" s="51"/>
      <c r="E77" s="48">
        <f t="shared" si="1"/>
        <v>4043</v>
      </c>
    </row>
    <row r="78" spans="1:5" ht="15" customHeight="1">
      <c r="A78" s="71"/>
      <c r="B78" s="72" t="s">
        <v>8</v>
      </c>
      <c r="C78" s="51">
        <v>1449</v>
      </c>
      <c r="D78" s="51"/>
      <c r="E78" s="48">
        <f t="shared" si="1"/>
        <v>1449</v>
      </c>
    </row>
    <row r="79" spans="1:5" ht="15" customHeight="1">
      <c r="A79" s="71"/>
      <c r="B79" s="72" t="s">
        <v>9</v>
      </c>
      <c r="C79" s="51">
        <v>3634</v>
      </c>
      <c r="D79" s="51"/>
      <c r="E79" s="48">
        <f t="shared" si="1"/>
        <v>3634</v>
      </c>
    </row>
    <row r="80" spans="1:5" ht="15" customHeight="1">
      <c r="A80" s="71"/>
      <c r="B80" s="72" t="s">
        <v>10</v>
      </c>
      <c r="C80" s="51">
        <v>972</v>
      </c>
      <c r="D80" s="51"/>
      <c r="E80" s="48">
        <f t="shared" si="1"/>
        <v>972</v>
      </c>
    </row>
    <row r="81" spans="1:5" ht="15" customHeight="1">
      <c r="A81" s="71"/>
      <c r="B81" s="72" t="s">
        <v>11</v>
      </c>
      <c r="C81" s="51">
        <v>3513</v>
      </c>
      <c r="D81" s="51"/>
      <c r="E81" s="48">
        <f t="shared" si="1"/>
        <v>3513</v>
      </c>
    </row>
    <row r="82" spans="1:5" ht="15" customHeight="1">
      <c r="A82" s="71"/>
      <c r="B82" s="72" t="s">
        <v>12</v>
      </c>
      <c r="C82" s="51">
        <v>2232</v>
      </c>
      <c r="D82" s="51"/>
      <c r="E82" s="48">
        <f t="shared" si="1"/>
        <v>2232</v>
      </c>
    </row>
    <row r="83" spans="1:5" ht="15" customHeight="1">
      <c r="A83" s="71"/>
      <c r="B83" s="72" t="s">
        <v>13</v>
      </c>
      <c r="C83" s="51">
        <v>4058</v>
      </c>
      <c r="D83" s="51"/>
      <c r="E83" s="48">
        <f t="shared" si="1"/>
        <v>4058</v>
      </c>
    </row>
    <row r="84" spans="1:5" ht="15" customHeight="1">
      <c r="A84" s="71"/>
      <c r="B84" s="72" t="s">
        <v>14</v>
      </c>
      <c r="C84" s="51">
        <v>1612</v>
      </c>
      <c r="D84" s="51"/>
      <c r="E84" s="48">
        <f t="shared" si="1"/>
        <v>1612</v>
      </c>
    </row>
    <row r="85" spans="1:5" ht="15" customHeight="1">
      <c r="A85" s="71" t="s">
        <v>189</v>
      </c>
      <c r="B85" s="73" t="s">
        <v>190</v>
      </c>
      <c r="C85" s="70">
        <f>SUM(C86:C99)</f>
        <v>9040</v>
      </c>
      <c r="D85" s="70">
        <f>SUM(D86:D99)</f>
        <v>1800</v>
      </c>
      <c r="E85" s="70">
        <f t="shared" si="1"/>
        <v>10840</v>
      </c>
    </row>
    <row r="86" spans="1:5" ht="15" customHeight="1">
      <c r="A86" s="71"/>
      <c r="B86" s="74" t="s">
        <v>1</v>
      </c>
      <c r="C86" s="51">
        <v>3600</v>
      </c>
      <c r="D86" s="51">
        <v>1800</v>
      </c>
      <c r="E86" s="48">
        <f t="shared" si="1"/>
        <v>5400</v>
      </c>
    </row>
    <row r="87" spans="1:5" ht="15" customHeight="1">
      <c r="A87" s="71"/>
      <c r="B87" s="72" t="s">
        <v>2</v>
      </c>
      <c r="C87" s="51">
        <v>1000</v>
      </c>
      <c r="D87" s="51"/>
      <c r="E87" s="48">
        <f t="shared" si="1"/>
        <v>1000</v>
      </c>
    </row>
    <row r="88" spans="1:5" ht="15" customHeight="1">
      <c r="A88" s="71"/>
      <c r="B88" s="72" t="s">
        <v>3</v>
      </c>
      <c r="C88" s="51">
        <v>500</v>
      </c>
      <c r="D88" s="51"/>
      <c r="E88" s="48">
        <f t="shared" si="1"/>
        <v>500</v>
      </c>
    </row>
    <row r="89" spans="1:5" ht="15" customHeight="1">
      <c r="A89" s="71"/>
      <c r="B89" s="72" t="s">
        <v>4</v>
      </c>
      <c r="C89" s="51">
        <v>200</v>
      </c>
      <c r="D89" s="51"/>
      <c r="E89" s="48">
        <f t="shared" si="1"/>
        <v>200</v>
      </c>
    </row>
    <row r="90" spans="1:5" ht="15" customHeight="1">
      <c r="A90" s="71"/>
      <c r="B90" s="72" t="s">
        <v>5</v>
      </c>
      <c r="C90" s="51">
        <v>250</v>
      </c>
      <c r="D90" s="51"/>
      <c r="E90" s="48">
        <f t="shared" si="1"/>
        <v>250</v>
      </c>
    </row>
    <row r="91" spans="1:5" ht="15" customHeight="1">
      <c r="A91" s="71"/>
      <c r="B91" s="72" t="s">
        <v>6</v>
      </c>
      <c r="C91" s="51">
        <v>600</v>
      </c>
      <c r="D91" s="51"/>
      <c r="E91" s="48">
        <f t="shared" si="1"/>
        <v>600</v>
      </c>
    </row>
    <row r="92" spans="1:5" ht="15" customHeight="1">
      <c r="A92" s="71"/>
      <c r="B92" s="72" t="s">
        <v>7</v>
      </c>
      <c r="C92" s="51">
        <v>400</v>
      </c>
      <c r="D92" s="51"/>
      <c r="E92" s="48">
        <f t="shared" si="1"/>
        <v>400</v>
      </c>
    </row>
    <row r="93" spans="1:5" ht="15" customHeight="1">
      <c r="A93" s="71"/>
      <c r="B93" s="72" t="s">
        <v>8</v>
      </c>
      <c r="C93" s="51">
        <v>540</v>
      </c>
      <c r="D93" s="51"/>
      <c r="E93" s="48">
        <f t="shared" si="1"/>
        <v>540</v>
      </c>
    </row>
    <row r="94" spans="1:5" ht="15" customHeight="1">
      <c r="A94" s="71"/>
      <c r="B94" s="72" t="s">
        <v>9</v>
      </c>
      <c r="C94" s="51">
        <v>300</v>
      </c>
      <c r="D94" s="51"/>
      <c r="E94" s="48">
        <f t="shared" si="1"/>
        <v>300</v>
      </c>
    </row>
    <row r="95" spans="1:5" ht="15" customHeight="1">
      <c r="A95" s="71"/>
      <c r="B95" s="72" t="s">
        <v>10</v>
      </c>
      <c r="C95" s="51">
        <v>50</v>
      </c>
      <c r="D95" s="51"/>
      <c r="E95" s="48">
        <f t="shared" si="1"/>
        <v>50</v>
      </c>
    </row>
    <row r="96" spans="1:5" ht="15" customHeight="1">
      <c r="A96" s="71"/>
      <c r="B96" s="72" t="s">
        <v>11</v>
      </c>
      <c r="C96" s="51">
        <v>400</v>
      </c>
      <c r="D96" s="51"/>
      <c r="E96" s="48">
        <f t="shared" si="1"/>
        <v>400</v>
      </c>
    </row>
    <row r="97" spans="1:5" ht="15" customHeight="1">
      <c r="A97" s="71"/>
      <c r="B97" s="72" t="s">
        <v>12</v>
      </c>
      <c r="C97" s="51">
        <v>200</v>
      </c>
      <c r="D97" s="51"/>
      <c r="E97" s="48">
        <f t="shared" si="1"/>
        <v>200</v>
      </c>
    </row>
    <row r="98" spans="1:5" ht="15" customHeight="1">
      <c r="A98" s="71"/>
      <c r="B98" s="72" t="s">
        <v>13</v>
      </c>
      <c r="C98" s="51">
        <v>800</v>
      </c>
      <c r="D98" s="51"/>
      <c r="E98" s="48">
        <f t="shared" si="1"/>
        <v>800</v>
      </c>
    </row>
    <row r="99" spans="1:5" ht="15" customHeight="1">
      <c r="A99" s="71"/>
      <c r="B99" s="72" t="s">
        <v>14</v>
      </c>
      <c r="C99" s="51">
        <v>200</v>
      </c>
      <c r="D99" s="51"/>
      <c r="E99" s="48">
        <f t="shared" si="1"/>
        <v>200</v>
      </c>
    </row>
    <row r="100" spans="1:5" ht="27" customHeight="1">
      <c r="A100" s="71" t="s">
        <v>815</v>
      </c>
      <c r="B100" s="72" t="s">
        <v>816</v>
      </c>
      <c r="C100" s="51">
        <f>SUM(C101:C114)</f>
        <v>17397</v>
      </c>
      <c r="D100" s="51">
        <f>SUM(D101:D114)</f>
        <v>-17397</v>
      </c>
      <c r="E100" s="48">
        <f t="shared" si="1"/>
        <v>0</v>
      </c>
    </row>
    <row r="101" spans="1:5" ht="15" customHeight="1">
      <c r="A101" s="71"/>
      <c r="B101" s="72" t="s">
        <v>2</v>
      </c>
      <c r="C101" s="51"/>
      <c r="D101" s="51"/>
      <c r="E101" s="48">
        <f t="shared" si="1"/>
        <v>0</v>
      </c>
    </row>
    <row r="102" spans="1:5" ht="15" customHeight="1">
      <c r="A102" s="71"/>
      <c r="B102" s="72" t="s">
        <v>3</v>
      </c>
      <c r="C102" s="51">
        <v>2000</v>
      </c>
      <c r="D102" s="51">
        <v>-2000</v>
      </c>
      <c r="E102" s="48">
        <f t="shared" si="1"/>
        <v>0</v>
      </c>
    </row>
    <row r="103" spans="1:5" ht="15" customHeight="1">
      <c r="A103" s="71"/>
      <c r="B103" s="72" t="s">
        <v>4</v>
      </c>
      <c r="C103" s="51"/>
      <c r="D103" s="51"/>
      <c r="E103" s="48">
        <f t="shared" si="1"/>
        <v>0</v>
      </c>
    </row>
    <row r="104" spans="1:5" ht="15" customHeight="1">
      <c r="A104" s="71"/>
      <c r="B104" s="72" t="s">
        <v>5</v>
      </c>
      <c r="C104" s="51">
        <v>2000</v>
      </c>
      <c r="D104" s="51">
        <v>-2000</v>
      </c>
      <c r="E104" s="48">
        <f t="shared" si="1"/>
        <v>0</v>
      </c>
    </row>
    <row r="105" spans="1:5" ht="15" customHeight="1">
      <c r="A105" s="71"/>
      <c r="B105" s="72" t="s">
        <v>6</v>
      </c>
      <c r="C105" s="51"/>
      <c r="D105" s="51"/>
      <c r="E105" s="48">
        <f t="shared" si="1"/>
        <v>0</v>
      </c>
    </row>
    <row r="106" spans="1:5" ht="15" customHeight="1">
      <c r="A106" s="71"/>
      <c r="B106" s="72" t="s">
        <v>7</v>
      </c>
      <c r="C106" s="51">
        <v>2500</v>
      </c>
      <c r="D106" s="51">
        <v>-2500</v>
      </c>
      <c r="E106" s="48">
        <f t="shared" si="1"/>
        <v>0</v>
      </c>
    </row>
    <row r="107" spans="1:5" ht="15" customHeight="1">
      <c r="A107" s="71"/>
      <c r="B107" s="72" t="s">
        <v>8</v>
      </c>
      <c r="C107" s="51">
        <v>1500</v>
      </c>
      <c r="D107" s="51">
        <v>-1500</v>
      </c>
      <c r="E107" s="48">
        <f t="shared" si="1"/>
        <v>0</v>
      </c>
    </row>
    <row r="108" spans="1:5" ht="15" customHeight="1">
      <c r="A108" s="71"/>
      <c r="B108" s="72" t="s">
        <v>9</v>
      </c>
      <c r="C108" s="51">
        <v>1000</v>
      </c>
      <c r="D108" s="51">
        <v>-1000</v>
      </c>
      <c r="E108" s="48">
        <f t="shared" si="1"/>
        <v>0</v>
      </c>
    </row>
    <row r="109" spans="1:5" ht="15" customHeight="1">
      <c r="A109" s="71"/>
      <c r="B109" s="72" t="s">
        <v>10</v>
      </c>
      <c r="C109" s="51">
        <v>800</v>
      </c>
      <c r="D109" s="51">
        <v>-800</v>
      </c>
      <c r="E109" s="48">
        <f t="shared" si="1"/>
        <v>0</v>
      </c>
    </row>
    <row r="110" spans="1:5" ht="15" customHeight="1">
      <c r="A110" s="71"/>
      <c r="B110" s="72" t="s">
        <v>11</v>
      </c>
      <c r="C110" s="51">
        <v>1100</v>
      </c>
      <c r="D110" s="51">
        <v>-1100</v>
      </c>
      <c r="E110" s="48">
        <f t="shared" si="1"/>
        <v>0</v>
      </c>
    </row>
    <row r="111" spans="1:5" ht="15" customHeight="1">
      <c r="A111" s="71"/>
      <c r="B111" s="72" t="s">
        <v>12</v>
      </c>
      <c r="C111" s="51">
        <v>1000</v>
      </c>
      <c r="D111" s="51">
        <v>-1000</v>
      </c>
      <c r="E111" s="48">
        <f t="shared" si="1"/>
        <v>0</v>
      </c>
    </row>
    <row r="112" spans="1:5" ht="15" customHeight="1">
      <c r="A112" s="71"/>
      <c r="B112" s="72" t="s">
        <v>13</v>
      </c>
      <c r="C112" s="51">
        <v>1800</v>
      </c>
      <c r="D112" s="51">
        <v>-1800</v>
      </c>
      <c r="E112" s="48">
        <f t="shared" si="1"/>
        <v>0</v>
      </c>
    </row>
    <row r="113" spans="1:5" ht="15" customHeight="1">
      <c r="A113" s="71"/>
      <c r="B113" s="72" t="s">
        <v>14</v>
      </c>
      <c r="C113" s="51">
        <v>1500</v>
      </c>
      <c r="D113" s="51">
        <v>-1500</v>
      </c>
      <c r="E113" s="48">
        <f t="shared" si="1"/>
        <v>0</v>
      </c>
    </row>
    <row r="114" spans="1:5" ht="15" customHeight="1">
      <c r="A114" s="71"/>
      <c r="B114" s="72" t="s">
        <v>0</v>
      </c>
      <c r="C114" s="51">
        <v>2197</v>
      </c>
      <c r="D114" s="51">
        <v>-2197</v>
      </c>
      <c r="E114" s="48">
        <f t="shared" si="1"/>
        <v>0</v>
      </c>
    </row>
    <row r="115" spans="1:5" ht="18" customHeight="1">
      <c r="A115" s="66" t="s">
        <v>191</v>
      </c>
      <c r="B115" s="66" t="s">
        <v>192</v>
      </c>
      <c r="C115" s="12">
        <f>C116</f>
        <v>53623</v>
      </c>
      <c r="D115" s="12">
        <f>D116</f>
        <v>2500</v>
      </c>
      <c r="E115" s="12">
        <f t="shared" si="1"/>
        <v>56123</v>
      </c>
    </row>
    <row r="116" spans="1:5" ht="15" customHeight="1">
      <c r="A116" s="68" t="s">
        <v>193</v>
      </c>
      <c r="B116" s="69" t="s">
        <v>817</v>
      </c>
      <c r="C116" s="51">
        <v>53623</v>
      </c>
      <c r="D116" s="51">
        <v>2500</v>
      </c>
      <c r="E116" s="51">
        <f t="shared" si="1"/>
        <v>56123</v>
      </c>
    </row>
    <row r="117" spans="1:5" ht="18.75" customHeight="1">
      <c r="A117" s="75" t="s">
        <v>194</v>
      </c>
      <c r="B117" s="64" t="s">
        <v>195</v>
      </c>
      <c r="C117" s="12">
        <f>C118+C121+C174+C178+C187</f>
        <v>289409</v>
      </c>
      <c r="D117" s="12">
        <f>D118+D121+D174+D178+D187</f>
        <v>840</v>
      </c>
      <c r="E117" s="12">
        <f t="shared" si="1"/>
        <v>290249</v>
      </c>
    </row>
    <row r="118" spans="1:5" ht="18" customHeight="1">
      <c r="A118" s="75" t="s">
        <v>196</v>
      </c>
      <c r="B118" s="66" t="s">
        <v>197</v>
      </c>
      <c r="C118" s="67">
        <f>C119+C120</f>
        <v>7000</v>
      </c>
      <c r="D118" s="67">
        <f>D119+D120</f>
        <v>-260</v>
      </c>
      <c r="E118" s="330">
        <f t="shared" si="1"/>
        <v>6740</v>
      </c>
    </row>
    <row r="119" spans="1:5" ht="24.75" customHeight="1">
      <c r="A119" s="144" t="s">
        <v>832</v>
      </c>
      <c r="B119" s="77" t="s">
        <v>833</v>
      </c>
      <c r="C119" s="415"/>
      <c r="D119" s="415">
        <v>2740</v>
      </c>
      <c r="E119" s="330">
        <f t="shared" si="1"/>
        <v>2740</v>
      </c>
    </row>
    <row r="120" spans="1:5" ht="15" customHeight="1">
      <c r="A120" s="71" t="s">
        <v>198</v>
      </c>
      <c r="B120" s="73" t="s">
        <v>199</v>
      </c>
      <c r="C120" s="51">
        <v>7000</v>
      </c>
      <c r="D120" s="51">
        <v>-3000</v>
      </c>
      <c r="E120" s="48">
        <f t="shared" si="1"/>
        <v>4000</v>
      </c>
    </row>
    <row r="121" spans="1:5" ht="18" customHeight="1">
      <c r="A121" s="66" t="s">
        <v>200</v>
      </c>
      <c r="B121" s="66" t="s">
        <v>201</v>
      </c>
      <c r="C121" s="12">
        <f>C122+C152</f>
        <v>21845</v>
      </c>
      <c r="D121" s="12">
        <f>D122+D152</f>
        <v>1200</v>
      </c>
      <c r="E121" s="12">
        <f t="shared" si="1"/>
        <v>23045</v>
      </c>
    </row>
    <row r="122" spans="1:5" ht="15" customHeight="1">
      <c r="A122" s="68" t="s">
        <v>202</v>
      </c>
      <c r="B122" s="69" t="s">
        <v>318</v>
      </c>
      <c r="C122" s="70">
        <f>C123+C137+C138</f>
        <v>9650</v>
      </c>
      <c r="D122" s="70">
        <f>D123+D137+D138</f>
        <v>0</v>
      </c>
      <c r="E122" s="80">
        <f t="shared" si="1"/>
        <v>9650</v>
      </c>
    </row>
    <row r="123" spans="1:5" ht="27" customHeight="1">
      <c r="A123" s="71" t="s">
        <v>203</v>
      </c>
      <c r="B123" s="69" t="s">
        <v>314</v>
      </c>
      <c r="C123" s="70">
        <f>SUM(C124:C136)</f>
        <v>6580</v>
      </c>
      <c r="D123" s="70">
        <f>SUM(D124:D136)</f>
        <v>0</v>
      </c>
      <c r="E123" s="80">
        <f t="shared" si="1"/>
        <v>6580</v>
      </c>
    </row>
    <row r="124" spans="1:5" ht="15" customHeight="1">
      <c r="A124" s="71"/>
      <c r="B124" s="72" t="s">
        <v>2</v>
      </c>
      <c r="C124" s="51">
        <v>530</v>
      </c>
      <c r="D124" s="51"/>
      <c r="E124" s="48">
        <f t="shared" si="1"/>
        <v>530</v>
      </c>
    </row>
    <row r="125" spans="1:5" ht="15" customHeight="1">
      <c r="A125" s="71"/>
      <c r="B125" s="72" t="s">
        <v>3</v>
      </c>
      <c r="C125" s="51">
        <v>700</v>
      </c>
      <c r="D125" s="51"/>
      <c r="E125" s="48">
        <f t="shared" si="1"/>
        <v>700</v>
      </c>
    </row>
    <row r="126" spans="1:5" ht="15" customHeight="1">
      <c r="A126" s="71"/>
      <c r="B126" s="72" t="s">
        <v>4</v>
      </c>
      <c r="C126" s="51">
        <v>170</v>
      </c>
      <c r="D126" s="51"/>
      <c r="E126" s="48">
        <f t="shared" si="1"/>
        <v>170</v>
      </c>
    </row>
    <row r="127" spans="1:5" ht="15" customHeight="1">
      <c r="A127" s="71"/>
      <c r="B127" s="72" t="s">
        <v>5</v>
      </c>
      <c r="C127" s="51">
        <v>150</v>
      </c>
      <c r="D127" s="51"/>
      <c r="E127" s="48">
        <f t="shared" si="1"/>
        <v>150</v>
      </c>
    </row>
    <row r="128" spans="1:5" ht="15" customHeight="1">
      <c r="A128" s="71"/>
      <c r="B128" s="72" t="s">
        <v>6</v>
      </c>
      <c r="C128" s="51">
        <v>500</v>
      </c>
      <c r="D128" s="51"/>
      <c r="E128" s="48">
        <f t="shared" si="1"/>
        <v>500</v>
      </c>
    </row>
    <row r="129" spans="1:5" ht="15" customHeight="1">
      <c r="A129" s="71"/>
      <c r="B129" s="72" t="s">
        <v>7</v>
      </c>
      <c r="C129" s="51">
        <v>1200</v>
      </c>
      <c r="D129" s="51"/>
      <c r="E129" s="48">
        <f t="shared" si="1"/>
        <v>1200</v>
      </c>
    </row>
    <row r="130" spans="1:5" ht="15" customHeight="1">
      <c r="A130" s="71"/>
      <c r="B130" s="72" t="s">
        <v>8</v>
      </c>
      <c r="C130" s="51">
        <v>700</v>
      </c>
      <c r="D130" s="51"/>
      <c r="E130" s="48">
        <f t="shared" si="1"/>
        <v>700</v>
      </c>
    </row>
    <row r="131" spans="1:5" ht="15" customHeight="1">
      <c r="A131" s="71"/>
      <c r="B131" s="72" t="s">
        <v>9</v>
      </c>
      <c r="C131" s="51">
        <v>800</v>
      </c>
      <c r="D131" s="51"/>
      <c r="E131" s="48">
        <f t="shared" si="1"/>
        <v>800</v>
      </c>
    </row>
    <row r="132" spans="1:5" ht="15" customHeight="1">
      <c r="A132" s="71"/>
      <c r="B132" s="72" t="s">
        <v>10</v>
      </c>
      <c r="C132" s="51">
        <v>100</v>
      </c>
      <c r="D132" s="51"/>
      <c r="E132" s="48">
        <f t="shared" si="1"/>
        <v>100</v>
      </c>
    </row>
    <row r="133" spans="1:5" ht="15" customHeight="1">
      <c r="A133" s="71"/>
      <c r="B133" s="72" t="s">
        <v>11</v>
      </c>
      <c r="C133" s="51">
        <v>700</v>
      </c>
      <c r="D133" s="51"/>
      <c r="E133" s="48">
        <f t="shared" si="1"/>
        <v>700</v>
      </c>
    </row>
    <row r="134" spans="1:5" ht="15" customHeight="1">
      <c r="A134" s="71"/>
      <c r="B134" s="72" t="s">
        <v>12</v>
      </c>
      <c r="C134" s="51">
        <v>130</v>
      </c>
      <c r="D134" s="51"/>
      <c r="E134" s="48">
        <f t="shared" si="1"/>
        <v>130</v>
      </c>
    </row>
    <row r="135" spans="1:5" ht="15" customHeight="1">
      <c r="A135" s="71"/>
      <c r="B135" s="72" t="s">
        <v>13</v>
      </c>
      <c r="C135" s="51">
        <v>500</v>
      </c>
      <c r="D135" s="51"/>
      <c r="E135" s="48">
        <f t="shared" si="1"/>
        <v>500</v>
      </c>
    </row>
    <row r="136" spans="1:5" ht="15" customHeight="1">
      <c r="A136" s="71"/>
      <c r="B136" s="72" t="s">
        <v>14</v>
      </c>
      <c r="C136" s="51">
        <v>400</v>
      </c>
      <c r="D136" s="51"/>
      <c r="E136" s="48">
        <f t="shared" si="1"/>
        <v>400</v>
      </c>
    </row>
    <row r="137" spans="1:5" ht="42.75" customHeight="1">
      <c r="A137" s="71" t="s">
        <v>204</v>
      </c>
      <c r="B137" s="69" t="s">
        <v>746</v>
      </c>
      <c r="C137" s="70">
        <v>2000</v>
      </c>
      <c r="D137" s="70"/>
      <c r="E137" s="70">
        <f t="shared" si="1"/>
        <v>2000</v>
      </c>
    </row>
    <row r="138" spans="1:5" ht="15" customHeight="1">
      <c r="A138" s="71" t="s">
        <v>205</v>
      </c>
      <c r="B138" s="69" t="s">
        <v>316</v>
      </c>
      <c r="C138" s="70">
        <f>SUM(C139:C151)</f>
        <v>1070</v>
      </c>
      <c r="D138" s="70">
        <f>SUM(D139:D151)</f>
        <v>0</v>
      </c>
      <c r="E138" s="80">
        <f t="shared" si="1"/>
        <v>1070</v>
      </c>
    </row>
    <row r="139" spans="1:5" ht="15" customHeight="1">
      <c r="A139" s="71"/>
      <c r="B139" s="73" t="s">
        <v>826</v>
      </c>
      <c r="C139" s="51">
        <v>670</v>
      </c>
      <c r="D139" s="51"/>
      <c r="E139" s="48">
        <f t="shared" si="1"/>
        <v>670</v>
      </c>
    </row>
    <row r="140" spans="1:5" ht="15" customHeight="1">
      <c r="A140" s="71"/>
      <c r="B140" s="72" t="s">
        <v>2</v>
      </c>
      <c r="C140" s="51"/>
      <c r="D140" s="51"/>
      <c r="E140" s="48">
        <f t="shared" si="1"/>
        <v>0</v>
      </c>
    </row>
    <row r="141" spans="1:5" ht="15" customHeight="1">
      <c r="A141" s="71"/>
      <c r="B141" s="72" t="s">
        <v>3</v>
      </c>
      <c r="C141" s="51"/>
      <c r="D141" s="51"/>
      <c r="E141" s="48">
        <f t="shared" si="1"/>
        <v>0</v>
      </c>
    </row>
    <row r="142" spans="1:5" ht="15" customHeight="1">
      <c r="A142" s="71"/>
      <c r="B142" s="72" t="s">
        <v>4</v>
      </c>
      <c r="C142" s="51">
        <v>70</v>
      </c>
      <c r="D142" s="51"/>
      <c r="E142" s="48">
        <f t="shared" si="1"/>
        <v>70</v>
      </c>
    </row>
    <row r="143" spans="1:5" ht="15" customHeight="1">
      <c r="A143" s="71"/>
      <c r="B143" s="72" t="s">
        <v>5</v>
      </c>
      <c r="C143" s="51">
        <v>50</v>
      </c>
      <c r="D143" s="51"/>
      <c r="E143" s="48">
        <f t="shared" si="1"/>
        <v>50</v>
      </c>
    </row>
    <row r="144" spans="1:5" ht="15" customHeight="1">
      <c r="A144" s="71"/>
      <c r="B144" s="72" t="s">
        <v>6</v>
      </c>
      <c r="C144" s="51">
        <v>50</v>
      </c>
      <c r="D144" s="51"/>
      <c r="E144" s="48">
        <f t="shared" si="1"/>
        <v>50</v>
      </c>
    </row>
    <row r="145" spans="1:5" ht="15" customHeight="1">
      <c r="A145" s="71"/>
      <c r="B145" s="72" t="s">
        <v>7</v>
      </c>
      <c r="C145" s="51"/>
      <c r="D145" s="51"/>
      <c r="E145" s="48">
        <f t="shared" si="1"/>
        <v>0</v>
      </c>
    </row>
    <row r="146" spans="1:5" ht="15" customHeight="1">
      <c r="A146" s="71"/>
      <c r="B146" s="72" t="s">
        <v>8</v>
      </c>
      <c r="C146" s="51">
        <v>50</v>
      </c>
      <c r="D146" s="51"/>
      <c r="E146" s="48">
        <f t="shared" si="1"/>
        <v>50</v>
      </c>
    </row>
    <row r="147" spans="1:5" ht="15" customHeight="1">
      <c r="A147" s="71"/>
      <c r="B147" s="72" t="s">
        <v>9</v>
      </c>
      <c r="C147" s="51">
        <v>60</v>
      </c>
      <c r="D147" s="51"/>
      <c r="E147" s="48">
        <f t="shared" si="1"/>
        <v>60</v>
      </c>
    </row>
    <row r="148" spans="1:5" ht="15" customHeight="1">
      <c r="A148" s="71"/>
      <c r="B148" s="72" t="s">
        <v>10</v>
      </c>
      <c r="C148" s="51"/>
      <c r="D148" s="51"/>
      <c r="E148" s="48">
        <f aca="true" t="shared" si="2" ref="E148:E209">D148+C148</f>
        <v>0</v>
      </c>
    </row>
    <row r="149" spans="1:5" ht="15" customHeight="1">
      <c r="A149" s="71"/>
      <c r="B149" s="72" t="s">
        <v>11</v>
      </c>
      <c r="C149" s="51"/>
      <c r="D149" s="51"/>
      <c r="E149" s="48">
        <f t="shared" si="2"/>
        <v>0</v>
      </c>
    </row>
    <row r="150" spans="1:5" ht="15" customHeight="1">
      <c r="A150" s="71"/>
      <c r="B150" s="72" t="s">
        <v>12</v>
      </c>
      <c r="C150" s="51">
        <v>50</v>
      </c>
      <c r="D150" s="51"/>
      <c r="E150" s="48">
        <f t="shared" si="2"/>
        <v>50</v>
      </c>
    </row>
    <row r="151" spans="1:5" ht="15" customHeight="1">
      <c r="A151" s="71"/>
      <c r="B151" s="72" t="s">
        <v>13</v>
      </c>
      <c r="C151" s="51">
        <v>70</v>
      </c>
      <c r="D151" s="51"/>
      <c r="E151" s="48">
        <f t="shared" si="2"/>
        <v>70</v>
      </c>
    </row>
    <row r="152" spans="1:5" ht="15" customHeight="1">
      <c r="A152" s="68" t="s">
        <v>206</v>
      </c>
      <c r="B152" s="69" t="s">
        <v>317</v>
      </c>
      <c r="C152" s="70">
        <f>C158+C170+C172+C171+C173+C153+C157</f>
        <v>12195</v>
      </c>
      <c r="D152" s="70">
        <f>D158+D170+D172+D171+D173+D153+D157</f>
        <v>1200</v>
      </c>
      <c r="E152" s="80">
        <f t="shared" si="2"/>
        <v>13395</v>
      </c>
    </row>
    <row r="153" spans="1:5" ht="27.75" customHeight="1">
      <c r="A153" s="68" t="s">
        <v>722</v>
      </c>
      <c r="B153" s="69" t="s">
        <v>818</v>
      </c>
      <c r="C153" s="70">
        <f>SUM(C154:C156)</f>
        <v>60</v>
      </c>
      <c r="D153" s="70">
        <f>SUM(D154:D156)</f>
        <v>0</v>
      </c>
      <c r="E153" s="51">
        <f t="shared" si="2"/>
        <v>60</v>
      </c>
    </row>
    <row r="154" spans="1:5" ht="16.5" customHeight="1">
      <c r="A154" s="68"/>
      <c r="B154" s="69" t="s">
        <v>2</v>
      </c>
      <c r="C154" s="70">
        <v>20</v>
      </c>
      <c r="D154" s="70"/>
      <c r="E154" s="51">
        <f t="shared" si="2"/>
        <v>20</v>
      </c>
    </row>
    <row r="155" spans="1:5" ht="16.5" customHeight="1">
      <c r="A155" s="68"/>
      <c r="B155" s="69" t="s">
        <v>3</v>
      </c>
      <c r="C155" s="70">
        <v>30</v>
      </c>
      <c r="D155" s="70"/>
      <c r="E155" s="51">
        <f t="shared" si="2"/>
        <v>30</v>
      </c>
    </row>
    <row r="156" spans="1:5" ht="15.75" customHeight="1">
      <c r="A156" s="68"/>
      <c r="B156" s="69" t="s">
        <v>9</v>
      </c>
      <c r="C156" s="70">
        <v>10</v>
      </c>
      <c r="D156" s="70"/>
      <c r="E156" s="51">
        <f>D156+C156</f>
        <v>10</v>
      </c>
    </row>
    <row r="157" spans="1:5" ht="27.75" customHeight="1">
      <c r="A157" s="68" t="s">
        <v>819</v>
      </c>
      <c r="B157" s="69" t="s">
        <v>820</v>
      </c>
      <c r="C157" s="70">
        <v>15</v>
      </c>
      <c r="D157" s="70"/>
      <c r="E157" s="51">
        <f>D157+C157</f>
        <v>15</v>
      </c>
    </row>
    <row r="158" spans="1:5" ht="15" customHeight="1">
      <c r="A158" s="71" t="s">
        <v>207</v>
      </c>
      <c r="B158" s="69" t="s">
        <v>315</v>
      </c>
      <c r="C158" s="70">
        <f>SUM(C159:C169)</f>
        <v>6800</v>
      </c>
      <c r="D158" s="70">
        <f>SUM(D159:D169)</f>
        <v>0</v>
      </c>
      <c r="E158" s="80">
        <f t="shared" si="2"/>
        <v>6800</v>
      </c>
    </row>
    <row r="159" spans="1:5" ht="15" customHeight="1">
      <c r="A159" s="71"/>
      <c r="B159" s="72" t="s">
        <v>1</v>
      </c>
      <c r="C159" s="51">
        <v>1400</v>
      </c>
      <c r="D159" s="51"/>
      <c r="E159" s="48">
        <f t="shared" si="2"/>
        <v>1400</v>
      </c>
    </row>
    <row r="160" spans="1:5" ht="15" customHeight="1">
      <c r="A160" s="71"/>
      <c r="B160" s="72" t="s">
        <v>2</v>
      </c>
      <c r="C160" s="51">
        <v>20</v>
      </c>
      <c r="D160" s="51"/>
      <c r="E160" s="48">
        <f t="shared" si="2"/>
        <v>20</v>
      </c>
    </row>
    <row r="161" spans="1:5" ht="15" customHeight="1">
      <c r="A161" s="71"/>
      <c r="B161" s="72" t="s">
        <v>3</v>
      </c>
      <c r="C161" s="51">
        <v>40</v>
      </c>
      <c r="D161" s="51"/>
      <c r="E161" s="48">
        <f t="shared" si="2"/>
        <v>40</v>
      </c>
    </row>
    <row r="162" spans="1:5" ht="15" customHeight="1">
      <c r="A162" s="71"/>
      <c r="B162" s="72" t="s">
        <v>4</v>
      </c>
      <c r="C162" s="51">
        <v>120</v>
      </c>
      <c r="D162" s="51"/>
      <c r="E162" s="48">
        <f t="shared" si="2"/>
        <v>120</v>
      </c>
    </row>
    <row r="163" spans="1:5" ht="15" customHeight="1">
      <c r="A163" s="71"/>
      <c r="B163" s="72" t="s">
        <v>5</v>
      </c>
      <c r="C163" s="51">
        <v>100</v>
      </c>
      <c r="D163" s="51"/>
      <c r="E163" s="48">
        <f t="shared" si="2"/>
        <v>100</v>
      </c>
    </row>
    <row r="164" spans="1:5" ht="15" customHeight="1">
      <c r="A164" s="71"/>
      <c r="B164" s="72" t="s">
        <v>6</v>
      </c>
      <c r="C164" s="51">
        <v>20</v>
      </c>
      <c r="D164" s="51"/>
      <c r="E164" s="48">
        <f t="shared" si="2"/>
        <v>20</v>
      </c>
    </row>
    <row r="165" spans="1:5" ht="15" customHeight="1">
      <c r="A165" s="71"/>
      <c r="B165" s="72" t="s">
        <v>7</v>
      </c>
      <c r="C165" s="51">
        <v>300</v>
      </c>
      <c r="D165" s="51"/>
      <c r="E165" s="48">
        <f t="shared" si="2"/>
        <v>300</v>
      </c>
    </row>
    <row r="166" spans="1:5" ht="15" customHeight="1">
      <c r="A166" s="71"/>
      <c r="B166" s="72" t="s">
        <v>8</v>
      </c>
      <c r="C166" s="51">
        <v>30</v>
      </c>
      <c r="D166" s="51"/>
      <c r="E166" s="48">
        <f t="shared" si="2"/>
        <v>30</v>
      </c>
    </row>
    <row r="167" spans="1:5" ht="15" customHeight="1">
      <c r="A167" s="71"/>
      <c r="B167" s="72" t="s">
        <v>9</v>
      </c>
      <c r="C167" s="51">
        <v>150</v>
      </c>
      <c r="D167" s="51"/>
      <c r="E167" s="48">
        <f t="shared" si="2"/>
        <v>150</v>
      </c>
    </row>
    <row r="168" spans="1:5" ht="15" customHeight="1">
      <c r="A168" s="71"/>
      <c r="B168" s="72" t="s">
        <v>12</v>
      </c>
      <c r="C168" s="51">
        <v>500</v>
      </c>
      <c r="D168" s="51"/>
      <c r="E168" s="48">
        <f t="shared" si="2"/>
        <v>500</v>
      </c>
    </row>
    <row r="169" spans="1:5" ht="15" customHeight="1">
      <c r="A169" s="71"/>
      <c r="B169" s="72" t="s">
        <v>208</v>
      </c>
      <c r="C169" s="51">
        <v>4120</v>
      </c>
      <c r="D169" s="51"/>
      <c r="E169" s="48">
        <f t="shared" si="2"/>
        <v>4120</v>
      </c>
    </row>
    <row r="170" spans="1:5" ht="15" customHeight="1">
      <c r="A170" s="71" t="s">
        <v>209</v>
      </c>
      <c r="B170" s="73" t="s">
        <v>319</v>
      </c>
      <c r="C170" s="70">
        <v>120</v>
      </c>
      <c r="D170" s="70"/>
      <c r="E170" s="80">
        <f t="shared" si="2"/>
        <v>120</v>
      </c>
    </row>
    <row r="171" spans="1:5" ht="27.75" customHeight="1">
      <c r="A171" s="71" t="s">
        <v>313</v>
      </c>
      <c r="B171" s="73" t="s">
        <v>320</v>
      </c>
      <c r="C171" s="70">
        <v>400</v>
      </c>
      <c r="D171" s="70"/>
      <c r="E171" s="80">
        <f t="shared" si="2"/>
        <v>400</v>
      </c>
    </row>
    <row r="172" spans="1:5" ht="15" customHeight="1">
      <c r="A172" s="71" t="s">
        <v>210</v>
      </c>
      <c r="B172" s="73" t="s">
        <v>211</v>
      </c>
      <c r="C172" s="70">
        <v>4500</v>
      </c>
      <c r="D172" s="70">
        <v>1200</v>
      </c>
      <c r="E172" s="80">
        <f t="shared" si="2"/>
        <v>5700</v>
      </c>
    </row>
    <row r="173" spans="1:5" ht="15" customHeight="1">
      <c r="A173" s="71" t="s">
        <v>717</v>
      </c>
      <c r="B173" s="73" t="s">
        <v>718</v>
      </c>
      <c r="C173" s="70">
        <v>300</v>
      </c>
      <c r="D173" s="70"/>
      <c r="E173" s="80">
        <f t="shared" si="2"/>
        <v>300</v>
      </c>
    </row>
    <row r="174" spans="1:5" ht="18" customHeight="1">
      <c r="A174" s="75" t="s">
        <v>212</v>
      </c>
      <c r="B174" s="66" t="s">
        <v>321</v>
      </c>
      <c r="C174" s="12">
        <f>C175+C176</f>
        <v>6803</v>
      </c>
      <c r="D174" s="12">
        <f>D175+D176</f>
        <v>-100</v>
      </c>
      <c r="E174" s="12">
        <f t="shared" si="2"/>
        <v>6703</v>
      </c>
    </row>
    <row r="175" spans="1:5" ht="15" customHeight="1">
      <c r="A175" s="76" t="s">
        <v>213</v>
      </c>
      <c r="B175" s="77" t="s">
        <v>322</v>
      </c>
      <c r="C175" s="70">
        <v>4000</v>
      </c>
      <c r="D175" s="70">
        <v>-100</v>
      </c>
      <c r="E175" s="80">
        <f t="shared" si="2"/>
        <v>3900</v>
      </c>
    </row>
    <row r="176" spans="1:5" ht="15" customHeight="1">
      <c r="A176" s="68" t="s">
        <v>214</v>
      </c>
      <c r="B176" s="69" t="s">
        <v>215</v>
      </c>
      <c r="C176" s="70">
        <f>SUM(C177:C177)</f>
        <v>2803</v>
      </c>
      <c r="D176" s="70">
        <f>SUM(D177:D177)</f>
        <v>0</v>
      </c>
      <c r="E176" s="80">
        <f t="shared" si="2"/>
        <v>2803</v>
      </c>
    </row>
    <row r="177" spans="1:5" ht="15" customHeight="1">
      <c r="A177" s="68"/>
      <c r="B177" s="74" t="s">
        <v>1</v>
      </c>
      <c r="C177" s="51">
        <v>2803</v>
      </c>
      <c r="D177" s="51"/>
      <c r="E177" s="48">
        <f t="shared" si="2"/>
        <v>2803</v>
      </c>
    </row>
    <row r="178" spans="1:5" ht="18" customHeight="1">
      <c r="A178" s="75" t="s">
        <v>216</v>
      </c>
      <c r="B178" s="66" t="s">
        <v>217</v>
      </c>
      <c r="C178" s="12">
        <f>C179</f>
        <v>2480</v>
      </c>
      <c r="D178" s="12">
        <f>D179</f>
        <v>0</v>
      </c>
      <c r="E178" s="12">
        <f t="shared" si="2"/>
        <v>2480</v>
      </c>
    </row>
    <row r="179" spans="1:5" ht="29.25" customHeight="1">
      <c r="A179" s="71" t="s">
        <v>218</v>
      </c>
      <c r="B179" s="69" t="s">
        <v>323</v>
      </c>
      <c r="C179" s="51">
        <f>SUM(C180:C186)</f>
        <v>2480</v>
      </c>
      <c r="D179" s="70">
        <f>SUM(D180:D186)</f>
        <v>0</v>
      </c>
      <c r="E179" s="48">
        <f t="shared" si="2"/>
        <v>2480</v>
      </c>
    </row>
    <row r="180" spans="1:5" ht="15" customHeight="1">
      <c r="A180" s="71"/>
      <c r="B180" s="72" t="s">
        <v>2</v>
      </c>
      <c r="C180" s="51">
        <v>250</v>
      </c>
      <c r="D180" s="51"/>
      <c r="E180" s="48">
        <f t="shared" si="2"/>
        <v>250</v>
      </c>
    </row>
    <row r="181" spans="1:5" ht="15" customHeight="1">
      <c r="A181" s="71"/>
      <c r="B181" s="72" t="s">
        <v>6</v>
      </c>
      <c r="C181" s="51">
        <v>340</v>
      </c>
      <c r="D181" s="51"/>
      <c r="E181" s="48">
        <f t="shared" si="2"/>
        <v>340</v>
      </c>
    </row>
    <row r="182" spans="1:5" ht="15" customHeight="1">
      <c r="A182" s="71"/>
      <c r="B182" s="72" t="s">
        <v>7</v>
      </c>
      <c r="C182" s="51">
        <v>250</v>
      </c>
      <c r="D182" s="51"/>
      <c r="E182" s="48">
        <f t="shared" si="2"/>
        <v>250</v>
      </c>
    </row>
    <row r="183" spans="1:5" ht="15" customHeight="1">
      <c r="A183" s="71"/>
      <c r="B183" s="72" t="s">
        <v>8</v>
      </c>
      <c r="C183" s="51">
        <v>40</v>
      </c>
      <c r="D183" s="51"/>
      <c r="E183" s="48">
        <f t="shared" si="2"/>
        <v>40</v>
      </c>
    </row>
    <row r="184" spans="1:5" ht="15" customHeight="1">
      <c r="A184" s="71"/>
      <c r="B184" s="72" t="s">
        <v>12</v>
      </c>
      <c r="C184" s="51">
        <v>1300</v>
      </c>
      <c r="D184" s="51"/>
      <c r="E184" s="48">
        <f t="shared" si="2"/>
        <v>1300</v>
      </c>
    </row>
    <row r="185" spans="1:5" ht="15" customHeight="1">
      <c r="A185" s="71"/>
      <c r="B185" s="72" t="s">
        <v>13</v>
      </c>
      <c r="C185" s="51">
        <v>200</v>
      </c>
      <c r="D185" s="51"/>
      <c r="E185" s="48">
        <f t="shared" si="2"/>
        <v>200</v>
      </c>
    </row>
    <row r="186" spans="1:5" ht="15" customHeight="1">
      <c r="A186" s="71"/>
      <c r="B186" s="72" t="s">
        <v>14</v>
      </c>
      <c r="C186" s="51">
        <v>100</v>
      </c>
      <c r="D186" s="51"/>
      <c r="E186" s="48">
        <f t="shared" si="2"/>
        <v>100</v>
      </c>
    </row>
    <row r="187" spans="1:5" ht="27.75" customHeight="1">
      <c r="A187" s="75" t="s">
        <v>219</v>
      </c>
      <c r="B187" s="66" t="s">
        <v>324</v>
      </c>
      <c r="C187" s="12">
        <f>C188+C189</f>
        <v>251281</v>
      </c>
      <c r="D187" s="12">
        <f>D188+D189</f>
        <v>0</v>
      </c>
      <c r="E187" s="12">
        <f t="shared" si="2"/>
        <v>251281</v>
      </c>
    </row>
    <row r="188" spans="1:5" ht="15" customHeight="1">
      <c r="A188" s="68" t="s">
        <v>220</v>
      </c>
      <c r="B188" s="69" t="s">
        <v>325</v>
      </c>
      <c r="C188" s="70">
        <v>248821</v>
      </c>
      <c r="D188" s="70"/>
      <c r="E188" s="80">
        <f t="shared" si="2"/>
        <v>248821</v>
      </c>
    </row>
    <row r="189" spans="1:5" ht="27" customHeight="1">
      <c r="A189" s="68" t="s">
        <v>719</v>
      </c>
      <c r="B189" s="69" t="s">
        <v>769</v>
      </c>
      <c r="C189" s="70">
        <v>2460</v>
      </c>
      <c r="D189" s="70"/>
      <c r="E189" s="70">
        <f t="shared" si="2"/>
        <v>2460</v>
      </c>
    </row>
    <row r="190" spans="1:5" ht="18" customHeight="1">
      <c r="A190" s="66" t="s">
        <v>221</v>
      </c>
      <c r="B190" s="64" t="s">
        <v>222</v>
      </c>
      <c r="C190" s="12">
        <f>C193+C253+C257+C191</f>
        <v>11595990</v>
      </c>
      <c r="D190" s="12">
        <f>D193+D253+D257+D191</f>
        <v>440495</v>
      </c>
      <c r="E190" s="12">
        <f t="shared" si="2"/>
        <v>12036485</v>
      </c>
    </row>
    <row r="191" spans="1:5" ht="29.25" customHeight="1">
      <c r="A191" s="66" t="s">
        <v>728</v>
      </c>
      <c r="B191" s="75" t="s">
        <v>729</v>
      </c>
      <c r="C191" s="12">
        <f>C192</f>
        <v>1600</v>
      </c>
      <c r="D191" s="12">
        <f>D192</f>
        <v>0</v>
      </c>
      <c r="E191" s="12">
        <f t="shared" si="2"/>
        <v>1600</v>
      </c>
    </row>
    <row r="192" spans="1:5" ht="28.5" customHeight="1">
      <c r="A192" s="77" t="s">
        <v>730</v>
      </c>
      <c r="B192" s="354" t="s">
        <v>731</v>
      </c>
      <c r="C192" s="80">
        <v>1600</v>
      </c>
      <c r="D192" s="80"/>
      <c r="E192" s="12">
        <f t="shared" si="2"/>
        <v>1600</v>
      </c>
    </row>
    <row r="193" spans="1:5" ht="18" customHeight="1">
      <c r="A193" s="75" t="s">
        <v>223</v>
      </c>
      <c r="B193" s="66" t="s">
        <v>224</v>
      </c>
      <c r="C193" s="12">
        <f>C194+C241+C242+C219+C243</f>
        <v>9544062</v>
      </c>
      <c r="D193" s="12">
        <f>D194+D241+D242+D219+D243</f>
        <v>415538</v>
      </c>
      <c r="E193" s="12">
        <f t="shared" si="2"/>
        <v>9959600</v>
      </c>
    </row>
    <row r="194" spans="1:5" ht="15" customHeight="1">
      <c r="A194" s="68" t="s">
        <v>225</v>
      </c>
      <c r="B194" s="69" t="s">
        <v>226</v>
      </c>
      <c r="C194" s="70">
        <f>C195+C202</f>
        <v>5217861</v>
      </c>
      <c r="D194" s="70">
        <f>D195+D202</f>
        <v>3611</v>
      </c>
      <c r="E194" s="80">
        <f t="shared" si="2"/>
        <v>5221472</v>
      </c>
    </row>
    <row r="195" spans="1:5" ht="15" customHeight="1">
      <c r="A195" s="68"/>
      <c r="B195" s="72" t="s">
        <v>227</v>
      </c>
      <c r="C195" s="51">
        <f>C196+C198+C199+C200+C197+C201</f>
        <v>36180</v>
      </c>
      <c r="D195" s="70">
        <f>D196+D198+D199+D200+D197+D201</f>
        <v>0</v>
      </c>
      <c r="E195" s="48">
        <f t="shared" si="2"/>
        <v>36180</v>
      </c>
    </row>
    <row r="196" spans="1:5" ht="15" customHeight="1">
      <c r="A196" s="68"/>
      <c r="B196" s="78" t="s">
        <v>228</v>
      </c>
      <c r="C196" s="51">
        <v>6140</v>
      </c>
      <c r="D196" s="51"/>
      <c r="E196" s="48">
        <f t="shared" si="2"/>
        <v>6140</v>
      </c>
    </row>
    <row r="197" spans="1:5" ht="15" customHeight="1">
      <c r="A197" s="68"/>
      <c r="B197" s="78" t="s">
        <v>229</v>
      </c>
      <c r="C197" s="51">
        <v>6000</v>
      </c>
      <c r="D197" s="51"/>
      <c r="E197" s="48">
        <f t="shared" si="2"/>
        <v>6000</v>
      </c>
    </row>
    <row r="198" spans="1:5" ht="15" customHeight="1">
      <c r="A198" s="68"/>
      <c r="B198" s="78" t="s">
        <v>407</v>
      </c>
      <c r="C198" s="51">
        <v>6000</v>
      </c>
      <c r="D198" s="51"/>
      <c r="E198" s="48">
        <f t="shared" si="2"/>
        <v>6000</v>
      </c>
    </row>
    <row r="199" spans="1:5" ht="15" customHeight="1">
      <c r="A199" s="68"/>
      <c r="B199" s="78" t="s">
        <v>230</v>
      </c>
      <c r="C199" s="51">
        <v>6447</v>
      </c>
      <c r="D199" s="51"/>
      <c r="E199" s="48">
        <f t="shared" si="2"/>
        <v>6447</v>
      </c>
    </row>
    <row r="200" spans="1:5" ht="15" customHeight="1">
      <c r="A200" s="68"/>
      <c r="B200" s="78" t="s">
        <v>231</v>
      </c>
      <c r="C200" s="51">
        <v>5569</v>
      </c>
      <c r="D200" s="51"/>
      <c r="E200" s="48">
        <f t="shared" si="2"/>
        <v>5569</v>
      </c>
    </row>
    <row r="201" spans="1:5" ht="15" customHeight="1">
      <c r="A201" s="68"/>
      <c r="B201" s="78" t="s">
        <v>823</v>
      </c>
      <c r="C201" s="51">
        <v>6024</v>
      </c>
      <c r="D201" s="51"/>
      <c r="E201" s="48">
        <f t="shared" si="2"/>
        <v>6024</v>
      </c>
    </row>
    <row r="202" spans="1:5" ht="15" customHeight="1">
      <c r="A202" s="68"/>
      <c r="B202" s="72" t="s">
        <v>776</v>
      </c>
      <c r="C202" s="70">
        <f>SUM(C203:C218)</f>
        <v>5181681</v>
      </c>
      <c r="D202" s="70">
        <f>SUM(D203:D218)</f>
        <v>3611</v>
      </c>
      <c r="E202" s="80">
        <f t="shared" si="2"/>
        <v>5185292</v>
      </c>
    </row>
    <row r="203" spans="1:5" ht="15" customHeight="1">
      <c r="A203" s="68"/>
      <c r="B203" s="78" t="s">
        <v>232</v>
      </c>
      <c r="C203" s="51">
        <v>21517</v>
      </c>
      <c r="D203" s="51"/>
      <c r="E203" s="48">
        <f t="shared" si="2"/>
        <v>21517</v>
      </c>
    </row>
    <row r="204" spans="1:5" ht="15" customHeight="1">
      <c r="A204" s="68"/>
      <c r="B204" s="78" t="s">
        <v>233</v>
      </c>
      <c r="C204" s="51">
        <v>55000</v>
      </c>
      <c r="D204" s="51"/>
      <c r="E204" s="48">
        <f t="shared" si="2"/>
        <v>55000</v>
      </c>
    </row>
    <row r="205" spans="1:5" ht="27" customHeight="1">
      <c r="A205" s="68"/>
      <c r="B205" s="78" t="s">
        <v>234</v>
      </c>
      <c r="C205" s="51">
        <v>2866096</v>
      </c>
      <c r="D205" s="51">
        <v>12829</v>
      </c>
      <c r="E205" s="51">
        <f t="shared" si="2"/>
        <v>2878925</v>
      </c>
    </row>
    <row r="206" spans="1:5" ht="15" customHeight="1">
      <c r="A206" s="68"/>
      <c r="B206" s="78" t="s">
        <v>235</v>
      </c>
      <c r="C206" s="51">
        <v>1188254</v>
      </c>
      <c r="D206" s="51">
        <v>-2</v>
      </c>
      <c r="E206" s="48">
        <f t="shared" si="2"/>
        <v>1188252</v>
      </c>
    </row>
    <row r="207" spans="1:5" ht="27.75" customHeight="1">
      <c r="A207" s="68"/>
      <c r="B207" s="78" t="s">
        <v>236</v>
      </c>
      <c r="C207" s="48">
        <v>120455</v>
      </c>
      <c r="D207" s="48">
        <v>5460</v>
      </c>
      <c r="E207" s="48">
        <f t="shared" si="2"/>
        <v>125915</v>
      </c>
    </row>
    <row r="208" spans="1:5" ht="42" customHeight="1">
      <c r="A208" s="68"/>
      <c r="B208" s="78" t="s">
        <v>237</v>
      </c>
      <c r="C208" s="48">
        <v>318840</v>
      </c>
      <c r="D208" s="48">
        <v>-20020</v>
      </c>
      <c r="E208" s="48">
        <f t="shared" si="2"/>
        <v>298820</v>
      </c>
    </row>
    <row r="209" spans="1:5" ht="16.5" customHeight="1">
      <c r="A209" s="68"/>
      <c r="B209" s="78" t="s">
        <v>238</v>
      </c>
      <c r="C209" s="51">
        <v>133870</v>
      </c>
      <c r="D209" s="51"/>
      <c r="E209" s="48">
        <f t="shared" si="2"/>
        <v>133870</v>
      </c>
    </row>
    <row r="210" spans="1:5" ht="15" customHeight="1">
      <c r="A210" s="68"/>
      <c r="B210" s="78" t="s">
        <v>312</v>
      </c>
      <c r="C210" s="51">
        <v>65994</v>
      </c>
      <c r="D210" s="51">
        <v>704</v>
      </c>
      <c r="E210" s="48">
        <f aca="true" t="shared" si="3" ref="E210:E312">D210+C210</f>
        <v>66698</v>
      </c>
    </row>
    <row r="211" spans="1:5" ht="15" customHeight="1">
      <c r="A211" s="68"/>
      <c r="B211" s="78" t="s">
        <v>311</v>
      </c>
      <c r="C211" s="51">
        <v>136926</v>
      </c>
      <c r="D211" s="51">
        <v>1140</v>
      </c>
      <c r="E211" s="48">
        <f t="shared" si="3"/>
        <v>138066</v>
      </c>
    </row>
    <row r="212" spans="1:5" ht="15" customHeight="1">
      <c r="A212" s="68"/>
      <c r="B212" s="78" t="s">
        <v>239</v>
      </c>
      <c r="C212" s="51">
        <v>134890</v>
      </c>
      <c r="D212" s="51"/>
      <c r="E212" s="48">
        <f t="shared" si="3"/>
        <v>134890</v>
      </c>
    </row>
    <row r="213" spans="1:5" ht="15" customHeight="1">
      <c r="A213" s="68"/>
      <c r="B213" s="78" t="s">
        <v>825</v>
      </c>
      <c r="C213" s="51">
        <v>47763</v>
      </c>
      <c r="D213" s="51"/>
      <c r="E213" s="48">
        <f t="shared" si="3"/>
        <v>47763</v>
      </c>
    </row>
    <row r="214" spans="1:5" ht="15" customHeight="1">
      <c r="A214" s="68"/>
      <c r="B214" s="78" t="s">
        <v>734</v>
      </c>
      <c r="C214" s="51">
        <v>8610</v>
      </c>
      <c r="D214" s="51"/>
      <c r="E214" s="48">
        <f t="shared" si="3"/>
        <v>8610</v>
      </c>
    </row>
    <row r="215" spans="1:5" ht="15" customHeight="1">
      <c r="A215" s="68"/>
      <c r="B215" s="78" t="s">
        <v>733</v>
      </c>
      <c r="C215" s="51">
        <v>1423</v>
      </c>
      <c r="D215" s="51"/>
      <c r="E215" s="48">
        <f t="shared" si="3"/>
        <v>1423</v>
      </c>
    </row>
    <row r="216" spans="1:5" ht="15" customHeight="1">
      <c r="A216" s="68"/>
      <c r="B216" s="78" t="s">
        <v>732</v>
      </c>
      <c r="C216" s="51">
        <v>3219</v>
      </c>
      <c r="D216" s="51"/>
      <c r="E216" s="48">
        <f>D216+C216</f>
        <v>3219</v>
      </c>
    </row>
    <row r="217" spans="1:5" ht="15" customHeight="1">
      <c r="A217" s="68"/>
      <c r="B217" s="78" t="s">
        <v>328</v>
      </c>
      <c r="C217" s="51">
        <v>78824</v>
      </c>
      <c r="D217" s="51"/>
      <c r="E217" s="48">
        <f>D217+C217</f>
        <v>78824</v>
      </c>
    </row>
    <row r="218" spans="1:5" ht="15" customHeight="1">
      <c r="A218" s="68"/>
      <c r="B218" s="78" t="s">
        <v>834</v>
      </c>
      <c r="C218" s="51"/>
      <c r="D218" s="51">
        <v>3500</v>
      </c>
      <c r="E218" s="48">
        <f t="shared" si="3"/>
        <v>3500</v>
      </c>
    </row>
    <row r="219" spans="1:5" ht="27.75" customHeight="1">
      <c r="A219" s="68" t="s">
        <v>240</v>
      </c>
      <c r="B219" s="69" t="s">
        <v>720</v>
      </c>
      <c r="C219" s="70">
        <f>SUM(C220:C240)</f>
        <v>537898</v>
      </c>
      <c r="D219" s="70">
        <f>SUM(D220:D240)</f>
        <v>411927</v>
      </c>
      <c r="E219" s="70">
        <f t="shared" si="3"/>
        <v>949825</v>
      </c>
    </row>
    <row r="220" spans="1:5" ht="40.5" customHeight="1">
      <c r="A220" s="68"/>
      <c r="B220" s="69" t="s">
        <v>766</v>
      </c>
      <c r="C220" s="48">
        <v>94270</v>
      </c>
      <c r="D220" s="80">
        <v>368727</v>
      </c>
      <c r="E220" s="48">
        <f t="shared" si="3"/>
        <v>462997</v>
      </c>
    </row>
    <row r="221" spans="1:5" ht="40.5" customHeight="1">
      <c r="A221" s="68"/>
      <c r="B221" s="69" t="s">
        <v>777</v>
      </c>
      <c r="C221" s="48">
        <v>92467</v>
      </c>
      <c r="D221" s="80"/>
      <c r="E221" s="48">
        <f t="shared" si="3"/>
        <v>92467</v>
      </c>
    </row>
    <row r="222" spans="1:5" ht="17.25" customHeight="1">
      <c r="A222" s="68"/>
      <c r="B222" s="69" t="s">
        <v>761</v>
      </c>
      <c r="C222" s="51">
        <v>168050</v>
      </c>
      <c r="D222" s="80"/>
      <c r="E222" s="48">
        <f t="shared" si="3"/>
        <v>168050</v>
      </c>
    </row>
    <row r="223" spans="1:5" ht="18" customHeight="1">
      <c r="A223" s="68"/>
      <c r="B223" s="69" t="s">
        <v>762</v>
      </c>
      <c r="C223" s="51">
        <v>2800</v>
      </c>
      <c r="D223" s="80"/>
      <c r="E223" s="48">
        <f t="shared" si="3"/>
        <v>2800</v>
      </c>
    </row>
    <row r="224" spans="1:5" ht="15.75" customHeight="1">
      <c r="A224" s="68"/>
      <c r="B224" s="69" t="s">
        <v>763</v>
      </c>
      <c r="C224" s="51">
        <v>3358</v>
      </c>
      <c r="D224" s="80"/>
      <c r="E224" s="48">
        <f t="shared" si="3"/>
        <v>3358</v>
      </c>
    </row>
    <row r="225" spans="1:5" ht="15" customHeight="1">
      <c r="A225" s="68"/>
      <c r="B225" s="69" t="s">
        <v>764</v>
      </c>
      <c r="C225" s="51">
        <v>7051</v>
      </c>
      <c r="D225" s="80"/>
      <c r="E225" s="48">
        <f t="shared" si="3"/>
        <v>7051</v>
      </c>
    </row>
    <row r="226" spans="1:5" ht="30" customHeight="1">
      <c r="A226" s="68"/>
      <c r="B226" s="69" t="s">
        <v>721</v>
      </c>
      <c r="C226" s="51">
        <v>18848</v>
      </c>
      <c r="D226" s="70"/>
      <c r="E226" s="48">
        <f aca="true" t="shared" si="4" ref="E226:E240">D226+C226</f>
        <v>18848</v>
      </c>
    </row>
    <row r="227" spans="1:5" ht="17.25" customHeight="1">
      <c r="A227" s="68"/>
      <c r="B227" s="69" t="s">
        <v>775</v>
      </c>
      <c r="C227" s="51">
        <v>6915</v>
      </c>
      <c r="D227" s="80"/>
      <c r="E227" s="48">
        <f t="shared" si="4"/>
        <v>6915</v>
      </c>
    </row>
    <row r="228" spans="1:5" ht="28.5" customHeight="1">
      <c r="A228" s="68"/>
      <c r="B228" s="69" t="s">
        <v>770</v>
      </c>
      <c r="C228" s="51">
        <v>4150</v>
      </c>
      <c r="D228" s="80"/>
      <c r="E228" s="48">
        <f t="shared" si="4"/>
        <v>4150</v>
      </c>
    </row>
    <row r="229" spans="1:5" ht="30" customHeight="1">
      <c r="A229" s="68"/>
      <c r="B229" s="69" t="s">
        <v>772</v>
      </c>
      <c r="C229" s="51">
        <v>4567</v>
      </c>
      <c r="D229" s="80"/>
      <c r="E229" s="48">
        <f t="shared" si="4"/>
        <v>4567</v>
      </c>
    </row>
    <row r="230" spans="1:5" ht="15.75" customHeight="1">
      <c r="A230" s="68"/>
      <c r="B230" s="69" t="s">
        <v>771</v>
      </c>
      <c r="C230" s="51">
        <v>5565</v>
      </c>
      <c r="D230" s="80"/>
      <c r="E230" s="48">
        <f t="shared" si="4"/>
        <v>5565</v>
      </c>
    </row>
    <row r="231" spans="1:5" ht="15.75" customHeight="1">
      <c r="A231" s="68"/>
      <c r="B231" s="69" t="s">
        <v>778</v>
      </c>
      <c r="C231" s="51">
        <v>17500</v>
      </c>
      <c r="D231" s="80"/>
      <c r="E231" s="48">
        <f t="shared" si="4"/>
        <v>17500</v>
      </c>
    </row>
    <row r="232" spans="1:5" ht="16.5" customHeight="1">
      <c r="A232" s="68"/>
      <c r="B232" s="69" t="s">
        <v>773</v>
      </c>
      <c r="C232" s="51">
        <v>17150</v>
      </c>
      <c r="D232" s="80"/>
      <c r="E232" s="48">
        <f t="shared" si="4"/>
        <v>17150</v>
      </c>
    </row>
    <row r="233" spans="1:5" ht="16.5" customHeight="1">
      <c r="A233" s="68"/>
      <c r="B233" s="69" t="s">
        <v>807</v>
      </c>
      <c r="C233" s="51">
        <v>11150</v>
      </c>
      <c r="D233" s="80"/>
      <c r="E233" s="48">
        <f t="shared" si="4"/>
        <v>11150</v>
      </c>
    </row>
    <row r="234" spans="1:5" ht="16.5" customHeight="1">
      <c r="A234" s="68"/>
      <c r="B234" s="69" t="s">
        <v>808</v>
      </c>
      <c r="C234" s="51">
        <v>17999</v>
      </c>
      <c r="D234" s="80"/>
      <c r="E234" s="48">
        <f t="shared" si="4"/>
        <v>17999</v>
      </c>
    </row>
    <row r="235" spans="1:5" ht="16.5" customHeight="1">
      <c r="A235" s="68"/>
      <c r="B235" s="69" t="s">
        <v>809</v>
      </c>
      <c r="C235" s="51">
        <v>1133</v>
      </c>
      <c r="D235" s="80"/>
      <c r="E235" s="48">
        <f t="shared" si="4"/>
        <v>1133</v>
      </c>
    </row>
    <row r="236" spans="1:5" ht="26.25" customHeight="1">
      <c r="A236" s="68"/>
      <c r="B236" s="69" t="s">
        <v>824</v>
      </c>
      <c r="C236" s="51">
        <v>20700</v>
      </c>
      <c r="D236" s="80"/>
      <c r="E236" s="48">
        <f t="shared" si="4"/>
        <v>20700</v>
      </c>
    </row>
    <row r="237" spans="1:5" ht="16.5" customHeight="1">
      <c r="A237" s="68"/>
      <c r="B237" s="69" t="s">
        <v>810</v>
      </c>
      <c r="C237" s="51">
        <v>22062</v>
      </c>
      <c r="D237" s="80"/>
      <c r="E237" s="48">
        <f t="shared" si="4"/>
        <v>22062</v>
      </c>
    </row>
    <row r="238" spans="1:5" ht="16.5" customHeight="1">
      <c r="A238" s="68"/>
      <c r="B238" s="69" t="s">
        <v>774</v>
      </c>
      <c r="C238" s="51">
        <v>22163</v>
      </c>
      <c r="D238" s="80"/>
      <c r="E238" s="48">
        <f>D238+C238</f>
        <v>22163</v>
      </c>
    </row>
    <row r="239" spans="1:5" ht="16.5" customHeight="1">
      <c r="A239" s="68"/>
      <c r="B239" s="69" t="s">
        <v>830</v>
      </c>
      <c r="C239" s="51"/>
      <c r="D239" s="80">
        <v>20700</v>
      </c>
      <c r="E239" s="48">
        <f>D239+C239</f>
        <v>20700</v>
      </c>
    </row>
    <row r="240" spans="1:5" ht="15.75" customHeight="1">
      <c r="A240" s="68"/>
      <c r="B240" s="69" t="s">
        <v>831</v>
      </c>
      <c r="C240" s="51"/>
      <c r="D240" s="80">
        <v>22500</v>
      </c>
      <c r="E240" s="48">
        <f t="shared" si="4"/>
        <v>22500</v>
      </c>
    </row>
    <row r="241" spans="1:5" ht="28.5" customHeight="1">
      <c r="A241" s="68" t="s">
        <v>241</v>
      </c>
      <c r="B241" s="69" t="s">
        <v>242</v>
      </c>
      <c r="C241" s="51">
        <v>3690522</v>
      </c>
      <c r="D241" s="51"/>
      <c r="E241" s="51">
        <f t="shared" si="3"/>
        <v>3690522</v>
      </c>
    </row>
    <row r="242" spans="1:5" ht="28.5" customHeight="1">
      <c r="A242" s="68" t="s">
        <v>241</v>
      </c>
      <c r="B242" s="69" t="s">
        <v>745</v>
      </c>
      <c r="C242" s="51">
        <v>81119</v>
      </c>
      <c r="D242" s="51"/>
      <c r="E242" s="51">
        <f t="shared" si="3"/>
        <v>81119</v>
      </c>
    </row>
    <row r="243" spans="1:5" ht="30" customHeight="1">
      <c r="A243" s="68" t="s">
        <v>726</v>
      </c>
      <c r="B243" s="69" t="s">
        <v>727</v>
      </c>
      <c r="C243" s="51">
        <f>SUM(C244:C252)</f>
        <v>16662</v>
      </c>
      <c r="D243" s="51">
        <f>SUM(D244:D252)</f>
        <v>0</v>
      </c>
      <c r="E243" s="51">
        <f t="shared" si="3"/>
        <v>16662</v>
      </c>
    </row>
    <row r="244" spans="1:5" ht="15" customHeight="1">
      <c r="A244" s="68"/>
      <c r="B244" s="69" t="s">
        <v>788</v>
      </c>
      <c r="C244" s="51">
        <v>2290</v>
      </c>
      <c r="D244" s="51"/>
      <c r="E244" s="48">
        <f t="shared" si="3"/>
        <v>2290</v>
      </c>
    </row>
    <row r="245" spans="1:5" ht="15" customHeight="1">
      <c r="A245" s="68"/>
      <c r="B245" s="69" t="s">
        <v>789</v>
      </c>
      <c r="C245" s="51">
        <v>1260</v>
      </c>
      <c r="D245" s="51"/>
      <c r="E245" s="48">
        <f t="shared" si="3"/>
        <v>1260</v>
      </c>
    </row>
    <row r="246" spans="1:5" ht="28.5" customHeight="1">
      <c r="A246" s="68"/>
      <c r="B246" s="69" t="s">
        <v>790</v>
      </c>
      <c r="C246" s="51">
        <v>3600</v>
      </c>
      <c r="D246" s="51"/>
      <c r="E246" s="51">
        <f t="shared" si="3"/>
        <v>3600</v>
      </c>
    </row>
    <row r="247" spans="1:5" ht="28.5" customHeight="1">
      <c r="A247" s="68"/>
      <c r="B247" s="69" t="s">
        <v>791</v>
      </c>
      <c r="C247" s="51">
        <v>2550</v>
      </c>
      <c r="D247" s="51"/>
      <c r="E247" s="51">
        <f t="shared" si="3"/>
        <v>2550</v>
      </c>
    </row>
    <row r="248" spans="1:5" ht="15" customHeight="1">
      <c r="A248" s="68"/>
      <c r="B248" s="69" t="s">
        <v>792</v>
      </c>
      <c r="C248" s="51">
        <v>240</v>
      </c>
      <c r="D248" s="51"/>
      <c r="E248" s="48">
        <f t="shared" si="3"/>
        <v>240</v>
      </c>
    </row>
    <row r="249" spans="1:5" ht="27" customHeight="1">
      <c r="A249" s="68"/>
      <c r="B249" s="69" t="s">
        <v>765</v>
      </c>
      <c r="C249" s="51">
        <v>3482</v>
      </c>
      <c r="D249" s="51"/>
      <c r="E249" s="48">
        <f>D249+C249</f>
        <v>3482</v>
      </c>
    </row>
    <row r="250" spans="1:5" ht="15" customHeight="1">
      <c r="A250" s="68"/>
      <c r="B250" s="69" t="s">
        <v>795</v>
      </c>
      <c r="C250" s="51">
        <v>1600</v>
      </c>
      <c r="D250" s="80"/>
      <c r="E250" s="48">
        <f>D250+C250</f>
        <v>1600</v>
      </c>
    </row>
    <row r="251" spans="1:5" ht="27" customHeight="1">
      <c r="A251" s="68"/>
      <c r="B251" s="69" t="s">
        <v>794</v>
      </c>
      <c r="C251" s="51">
        <v>640</v>
      </c>
      <c r="D251" s="80"/>
      <c r="E251" s="48">
        <f>D251+C251</f>
        <v>640</v>
      </c>
    </row>
    <row r="252" spans="1:5" ht="16.5" customHeight="1">
      <c r="A252" s="68"/>
      <c r="B252" s="69" t="s">
        <v>793</v>
      </c>
      <c r="C252" s="51">
        <v>1000</v>
      </c>
      <c r="D252" s="80"/>
      <c r="E252" s="48">
        <f t="shared" si="3"/>
        <v>1000</v>
      </c>
    </row>
    <row r="253" spans="1:5" ht="18" customHeight="1">
      <c r="A253" s="75" t="s">
        <v>243</v>
      </c>
      <c r="B253" s="66" t="s">
        <v>244</v>
      </c>
      <c r="C253" s="12">
        <f>C255+C256</f>
        <v>227409</v>
      </c>
      <c r="D253" s="12">
        <f>D255+D256</f>
        <v>7600</v>
      </c>
      <c r="E253" s="12">
        <f t="shared" si="3"/>
        <v>235009</v>
      </c>
    </row>
    <row r="254" spans="1:5" ht="15" customHeight="1">
      <c r="A254" s="68" t="s">
        <v>245</v>
      </c>
      <c r="B254" s="69" t="s">
        <v>246</v>
      </c>
      <c r="C254" s="70">
        <f>C255</f>
        <v>227409</v>
      </c>
      <c r="D254" s="70">
        <f>D255</f>
        <v>7600</v>
      </c>
      <c r="E254" s="80">
        <f t="shared" si="3"/>
        <v>235009</v>
      </c>
    </row>
    <row r="255" spans="1:5" ht="15" customHeight="1">
      <c r="A255" s="71" t="s">
        <v>247</v>
      </c>
      <c r="B255" s="72" t="s">
        <v>248</v>
      </c>
      <c r="C255" s="51">
        <v>227409</v>
      </c>
      <c r="D255" s="51">
        <v>7600</v>
      </c>
      <c r="E255" s="48">
        <f t="shared" si="3"/>
        <v>235009</v>
      </c>
    </row>
    <row r="256" spans="1:5" ht="15" customHeight="1">
      <c r="A256" s="68" t="s">
        <v>249</v>
      </c>
      <c r="B256" s="72" t="s">
        <v>250</v>
      </c>
      <c r="C256" s="51">
        <v>0</v>
      </c>
      <c r="D256" s="51"/>
      <c r="E256" s="48">
        <f t="shared" si="3"/>
        <v>0</v>
      </c>
    </row>
    <row r="257" spans="1:5" ht="18" customHeight="1">
      <c r="A257" s="75" t="s">
        <v>251</v>
      </c>
      <c r="B257" s="75" t="s">
        <v>252</v>
      </c>
      <c r="C257" s="12">
        <f>C258+C259+C418</f>
        <v>1822919</v>
      </c>
      <c r="D257" s="12">
        <f>D258+D259+D418</f>
        <v>17357</v>
      </c>
      <c r="E257" s="12">
        <f t="shared" si="3"/>
        <v>1840276</v>
      </c>
    </row>
    <row r="258" spans="1:5" ht="15" customHeight="1">
      <c r="A258" s="68" t="s">
        <v>253</v>
      </c>
      <c r="B258" s="69" t="s">
        <v>714</v>
      </c>
      <c r="C258" s="51">
        <v>20000</v>
      </c>
      <c r="D258" s="51"/>
      <c r="E258" s="48">
        <f t="shared" si="3"/>
        <v>20000</v>
      </c>
    </row>
    <row r="259" spans="1:5" ht="26.25" customHeight="1">
      <c r="A259" s="73" t="s">
        <v>254</v>
      </c>
      <c r="B259" s="69" t="s">
        <v>255</v>
      </c>
      <c r="C259" s="70">
        <f>C260+C285+C334</f>
        <v>1780925</v>
      </c>
      <c r="D259" s="70">
        <f>D260+D285+D334</f>
        <v>16035</v>
      </c>
      <c r="E259" s="70">
        <f t="shared" si="3"/>
        <v>1796960</v>
      </c>
    </row>
    <row r="260" spans="1:5" ht="15" customHeight="1">
      <c r="A260" s="68" t="s">
        <v>256</v>
      </c>
      <c r="B260" s="69" t="s">
        <v>257</v>
      </c>
      <c r="C260" s="70">
        <f>C261+C270</f>
        <v>388921</v>
      </c>
      <c r="D260" s="70">
        <f>D261+D270</f>
        <v>-4130</v>
      </c>
      <c r="E260" s="80">
        <f t="shared" si="3"/>
        <v>384791</v>
      </c>
    </row>
    <row r="261" spans="1:5" ht="15" customHeight="1">
      <c r="A261" s="71" t="s">
        <v>258</v>
      </c>
      <c r="B261" s="72" t="s">
        <v>259</v>
      </c>
      <c r="C261" s="51">
        <f>SUM(C262:C269)</f>
        <v>189100</v>
      </c>
      <c r="D261" s="70">
        <f>SUM(D262:D269)</f>
        <v>0</v>
      </c>
      <c r="E261" s="48">
        <f t="shared" si="3"/>
        <v>189100</v>
      </c>
    </row>
    <row r="262" spans="1:5" ht="15" customHeight="1">
      <c r="A262" s="71"/>
      <c r="B262" s="78" t="s">
        <v>260</v>
      </c>
      <c r="C262" s="51">
        <v>34200</v>
      </c>
      <c r="D262" s="51"/>
      <c r="E262" s="48">
        <f t="shared" si="3"/>
        <v>34200</v>
      </c>
    </row>
    <row r="263" spans="1:5" ht="15" customHeight="1">
      <c r="A263" s="71"/>
      <c r="B263" s="79" t="s">
        <v>261</v>
      </c>
      <c r="C263" s="51">
        <v>34200</v>
      </c>
      <c r="D263" s="51"/>
      <c r="E263" s="48">
        <f t="shared" si="3"/>
        <v>34200</v>
      </c>
    </row>
    <row r="264" spans="1:5" ht="15" customHeight="1">
      <c r="A264" s="71"/>
      <c r="B264" s="79" t="s">
        <v>262</v>
      </c>
      <c r="C264" s="51">
        <v>56000</v>
      </c>
      <c r="D264" s="51"/>
      <c r="E264" s="48">
        <f t="shared" si="3"/>
        <v>56000</v>
      </c>
    </row>
    <row r="265" spans="1:5" ht="15" customHeight="1">
      <c r="A265" s="71"/>
      <c r="B265" s="78" t="s">
        <v>6</v>
      </c>
      <c r="C265" s="51">
        <v>12700</v>
      </c>
      <c r="D265" s="51"/>
      <c r="E265" s="48">
        <f t="shared" si="3"/>
        <v>12700</v>
      </c>
    </row>
    <row r="266" spans="1:5" ht="15" customHeight="1">
      <c r="A266" s="71"/>
      <c r="B266" s="78" t="s">
        <v>7</v>
      </c>
      <c r="C266" s="51">
        <v>13000</v>
      </c>
      <c r="D266" s="51"/>
      <c r="E266" s="48">
        <f t="shared" si="3"/>
        <v>13000</v>
      </c>
    </row>
    <row r="267" spans="1:5" ht="15" customHeight="1">
      <c r="A267" s="71"/>
      <c r="B267" s="78" t="s">
        <v>8</v>
      </c>
      <c r="C267" s="51">
        <v>6200</v>
      </c>
      <c r="D267" s="51"/>
      <c r="E267" s="48">
        <f t="shared" si="3"/>
        <v>6200</v>
      </c>
    </row>
    <row r="268" spans="1:5" ht="15" customHeight="1">
      <c r="A268" s="71"/>
      <c r="B268" s="78" t="s">
        <v>11</v>
      </c>
      <c r="C268" s="51">
        <v>13800</v>
      </c>
      <c r="D268" s="51"/>
      <c r="E268" s="48">
        <f t="shared" si="3"/>
        <v>13800</v>
      </c>
    </row>
    <row r="269" spans="1:5" ht="15" customHeight="1">
      <c r="A269" s="71"/>
      <c r="B269" s="78" t="s">
        <v>13</v>
      </c>
      <c r="C269" s="51">
        <v>19000</v>
      </c>
      <c r="D269" s="51"/>
      <c r="E269" s="48">
        <f t="shared" si="3"/>
        <v>19000</v>
      </c>
    </row>
    <row r="270" spans="1:5" ht="15" customHeight="1">
      <c r="A270" s="71" t="s">
        <v>263</v>
      </c>
      <c r="B270" s="72" t="s">
        <v>264</v>
      </c>
      <c r="C270" s="51">
        <f>SUM(C271:C284)</f>
        <v>199821</v>
      </c>
      <c r="D270" s="70">
        <f>SUM(D271:D284)</f>
        <v>-4130</v>
      </c>
      <c r="E270" s="48">
        <f t="shared" si="3"/>
        <v>195691</v>
      </c>
    </row>
    <row r="271" spans="1:5" ht="15" customHeight="1">
      <c r="A271" s="71"/>
      <c r="B271" s="79" t="s">
        <v>350</v>
      </c>
      <c r="C271" s="51">
        <v>12100</v>
      </c>
      <c r="D271" s="51"/>
      <c r="E271" s="48">
        <f t="shared" si="3"/>
        <v>12100</v>
      </c>
    </row>
    <row r="272" spans="1:5" ht="15" customHeight="1">
      <c r="A272" s="71"/>
      <c r="B272" s="79" t="s">
        <v>310</v>
      </c>
      <c r="C272" s="51">
        <v>11500</v>
      </c>
      <c r="D272" s="51"/>
      <c r="E272" s="48">
        <f t="shared" si="3"/>
        <v>11500</v>
      </c>
    </row>
    <row r="273" spans="1:5" ht="15" customHeight="1">
      <c r="A273" s="71"/>
      <c r="B273" s="79" t="s">
        <v>829</v>
      </c>
      <c r="C273" s="51">
        <v>1931</v>
      </c>
      <c r="D273" s="51"/>
      <c r="E273" s="48">
        <f t="shared" si="3"/>
        <v>1931</v>
      </c>
    </row>
    <row r="274" spans="1:5" ht="15" customHeight="1">
      <c r="A274" s="71"/>
      <c r="B274" s="79" t="s">
        <v>265</v>
      </c>
      <c r="C274" s="51">
        <v>18800</v>
      </c>
      <c r="D274" s="51"/>
      <c r="E274" s="48">
        <f t="shared" si="3"/>
        <v>18800</v>
      </c>
    </row>
    <row r="275" spans="1:5" ht="15" customHeight="1">
      <c r="A275" s="71"/>
      <c r="B275" s="79" t="s">
        <v>266</v>
      </c>
      <c r="C275" s="51">
        <v>2890</v>
      </c>
      <c r="D275" s="51"/>
      <c r="E275" s="48">
        <f t="shared" si="3"/>
        <v>2890</v>
      </c>
    </row>
    <row r="276" spans="1:5" ht="15" customHeight="1">
      <c r="A276" s="71"/>
      <c r="B276" s="79" t="s">
        <v>45</v>
      </c>
      <c r="C276" s="51">
        <v>11000</v>
      </c>
      <c r="D276" s="51"/>
      <c r="E276" s="48">
        <f t="shared" si="3"/>
        <v>11000</v>
      </c>
    </row>
    <row r="277" spans="1:5" ht="15" customHeight="1">
      <c r="A277" s="71"/>
      <c r="B277" s="79" t="s">
        <v>46</v>
      </c>
      <c r="C277" s="51">
        <v>17000</v>
      </c>
      <c r="D277" s="51"/>
      <c r="E277" s="48">
        <f t="shared" si="3"/>
        <v>17000</v>
      </c>
    </row>
    <row r="278" spans="1:5" ht="15" customHeight="1">
      <c r="A278" s="71"/>
      <c r="B278" s="79" t="s">
        <v>47</v>
      </c>
      <c r="C278" s="51">
        <v>13500</v>
      </c>
      <c r="D278" s="51"/>
      <c r="E278" s="48">
        <f t="shared" si="3"/>
        <v>13500</v>
      </c>
    </row>
    <row r="279" spans="1:5" ht="15" customHeight="1">
      <c r="A279" s="71"/>
      <c r="B279" s="79" t="s">
        <v>48</v>
      </c>
      <c r="C279" s="51">
        <v>16000</v>
      </c>
      <c r="D279" s="51">
        <v>6500</v>
      </c>
      <c r="E279" s="48">
        <f t="shared" si="3"/>
        <v>22500</v>
      </c>
    </row>
    <row r="280" spans="1:5" ht="15" customHeight="1">
      <c r="A280" s="71"/>
      <c r="B280" s="79" t="s">
        <v>50</v>
      </c>
      <c r="C280" s="51">
        <v>26000</v>
      </c>
      <c r="D280" s="51"/>
      <c r="E280" s="48">
        <f t="shared" si="3"/>
        <v>26000</v>
      </c>
    </row>
    <row r="281" spans="1:5" ht="15" customHeight="1">
      <c r="A281" s="71"/>
      <c r="B281" s="79" t="s">
        <v>51</v>
      </c>
      <c r="C281" s="51">
        <v>13500</v>
      </c>
      <c r="D281" s="51"/>
      <c r="E281" s="48">
        <f t="shared" si="3"/>
        <v>13500</v>
      </c>
    </row>
    <row r="282" spans="1:5" ht="15" customHeight="1">
      <c r="A282" s="71"/>
      <c r="B282" s="79" t="s">
        <v>52</v>
      </c>
      <c r="C282" s="51">
        <v>11600</v>
      </c>
      <c r="D282" s="51"/>
      <c r="E282" s="48">
        <f t="shared" si="3"/>
        <v>11600</v>
      </c>
    </row>
    <row r="283" spans="1:5" ht="15" customHeight="1">
      <c r="A283" s="71"/>
      <c r="B283" s="79" t="s">
        <v>53</v>
      </c>
      <c r="C283" s="51">
        <v>22000</v>
      </c>
      <c r="D283" s="51">
        <v>-10630</v>
      </c>
      <c r="E283" s="48">
        <f t="shared" si="3"/>
        <v>11370</v>
      </c>
    </row>
    <row r="284" spans="1:5" ht="15" customHeight="1">
      <c r="A284" s="71"/>
      <c r="B284" s="79" t="s">
        <v>54</v>
      </c>
      <c r="C284" s="51">
        <v>22000</v>
      </c>
      <c r="D284" s="51"/>
      <c r="E284" s="48">
        <f t="shared" si="3"/>
        <v>22000</v>
      </c>
    </row>
    <row r="285" spans="1:5" ht="15" customHeight="1">
      <c r="A285" s="68" t="s">
        <v>267</v>
      </c>
      <c r="B285" s="73" t="s">
        <v>268</v>
      </c>
      <c r="C285" s="70">
        <f>C286+C300+C303+C318</f>
        <v>363648</v>
      </c>
      <c r="D285" s="70">
        <f>D286+D300+D303+D318</f>
        <v>8000</v>
      </c>
      <c r="E285" s="80">
        <f t="shared" si="3"/>
        <v>371648</v>
      </c>
    </row>
    <row r="286" spans="1:5" ht="15" customHeight="1">
      <c r="A286" s="71" t="s">
        <v>269</v>
      </c>
      <c r="B286" s="72" t="s">
        <v>270</v>
      </c>
      <c r="C286" s="70">
        <f>SUM(C287:C299)</f>
        <v>68230</v>
      </c>
      <c r="D286" s="70">
        <f>SUM(D287:D299)</f>
        <v>0</v>
      </c>
      <c r="E286" s="80">
        <f t="shared" si="3"/>
        <v>68230</v>
      </c>
    </row>
    <row r="287" spans="1:5" ht="15" customHeight="1">
      <c r="A287" s="73"/>
      <c r="B287" s="78" t="s">
        <v>0</v>
      </c>
      <c r="C287" s="51">
        <v>21123</v>
      </c>
      <c r="D287" s="51"/>
      <c r="E287" s="48">
        <f t="shared" si="3"/>
        <v>21123</v>
      </c>
    </row>
    <row r="288" spans="1:5" ht="15" customHeight="1">
      <c r="A288" s="73"/>
      <c r="B288" s="79" t="s">
        <v>1</v>
      </c>
      <c r="C288" s="51">
        <v>24177</v>
      </c>
      <c r="D288" s="51"/>
      <c r="E288" s="48">
        <f t="shared" si="3"/>
        <v>24177</v>
      </c>
    </row>
    <row r="289" spans="1:5" ht="15" customHeight="1">
      <c r="A289" s="73"/>
      <c r="B289" s="79" t="s">
        <v>2</v>
      </c>
      <c r="C289" s="51">
        <v>200</v>
      </c>
      <c r="D289" s="51"/>
      <c r="E289" s="48">
        <f t="shared" si="3"/>
        <v>200</v>
      </c>
    </row>
    <row r="290" spans="1:5" ht="15" customHeight="1">
      <c r="A290" s="73"/>
      <c r="B290" s="78" t="s">
        <v>3</v>
      </c>
      <c r="C290" s="51">
        <v>750</v>
      </c>
      <c r="D290" s="51"/>
      <c r="E290" s="48">
        <f t="shared" si="3"/>
        <v>750</v>
      </c>
    </row>
    <row r="291" spans="1:5" ht="15" customHeight="1">
      <c r="A291" s="73"/>
      <c r="B291" s="78" t="s">
        <v>4</v>
      </c>
      <c r="C291" s="51">
        <v>2200</v>
      </c>
      <c r="D291" s="51"/>
      <c r="E291" s="48">
        <f t="shared" si="3"/>
        <v>2200</v>
      </c>
    </row>
    <row r="292" spans="1:5" ht="15" customHeight="1">
      <c r="A292" s="73"/>
      <c r="B292" s="78" t="s">
        <v>5</v>
      </c>
      <c r="C292" s="51">
        <v>1380</v>
      </c>
      <c r="D292" s="51"/>
      <c r="E292" s="48">
        <f t="shared" si="3"/>
        <v>1380</v>
      </c>
    </row>
    <row r="293" spans="1:5" ht="15" customHeight="1">
      <c r="A293" s="73"/>
      <c r="B293" s="78" t="s">
        <v>6</v>
      </c>
      <c r="C293" s="51">
        <v>2200</v>
      </c>
      <c r="D293" s="51"/>
      <c r="E293" s="48">
        <f t="shared" si="3"/>
        <v>2200</v>
      </c>
    </row>
    <row r="294" spans="1:5" ht="15" customHeight="1">
      <c r="A294" s="73"/>
      <c r="B294" s="78" t="s">
        <v>8</v>
      </c>
      <c r="C294" s="51">
        <v>300</v>
      </c>
      <c r="D294" s="51"/>
      <c r="E294" s="48">
        <f t="shared" si="3"/>
        <v>300</v>
      </c>
    </row>
    <row r="295" spans="1:5" ht="15" customHeight="1">
      <c r="A295" s="73"/>
      <c r="B295" s="78" t="s">
        <v>9</v>
      </c>
      <c r="C295" s="51">
        <v>8000</v>
      </c>
      <c r="D295" s="51"/>
      <c r="E295" s="48">
        <f t="shared" si="3"/>
        <v>8000</v>
      </c>
    </row>
    <row r="296" spans="1:5" ht="15" customHeight="1">
      <c r="A296" s="73"/>
      <c r="B296" s="78" t="s">
        <v>10</v>
      </c>
      <c r="C296" s="51">
        <v>300</v>
      </c>
      <c r="D296" s="51"/>
      <c r="E296" s="48">
        <f t="shared" si="3"/>
        <v>300</v>
      </c>
    </row>
    <row r="297" spans="1:5" ht="15" customHeight="1">
      <c r="A297" s="73"/>
      <c r="B297" s="78" t="s">
        <v>12</v>
      </c>
      <c r="C297" s="51">
        <v>1000</v>
      </c>
      <c r="D297" s="51"/>
      <c r="E297" s="48">
        <f t="shared" si="3"/>
        <v>1000</v>
      </c>
    </row>
    <row r="298" spans="1:5" ht="15" customHeight="1">
      <c r="A298" s="73"/>
      <c r="B298" s="78" t="s">
        <v>13</v>
      </c>
      <c r="C298" s="51">
        <v>5600</v>
      </c>
      <c r="D298" s="51"/>
      <c r="E298" s="48">
        <f t="shared" si="3"/>
        <v>5600</v>
      </c>
    </row>
    <row r="299" spans="1:5" ht="15" customHeight="1">
      <c r="A299" s="73"/>
      <c r="B299" s="78" t="s">
        <v>14</v>
      </c>
      <c r="C299" s="51">
        <v>1000</v>
      </c>
      <c r="D299" s="51"/>
      <c r="E299" s="48">
        <f t="shared" si="3"/>
        <v>1000</v>
      </c>
    </row>
    <row r="300" spans="1:5" ht="15" customHeight="1">
      <c r="A300" s="71" t="s">
        <v>271</v>
      </c>
      <c r="B300" s="72" t="s">
        <v>822</v>
      </c>
      <c r="C300" s="70">
        <f>SUM(C301:C302)</f>
        <v>5100</v>
      </c>
      <c r="D300" s="70">
        <f>SUM(D301:D302)</f>
        <v>0</v>
      </c>
      <c r="E300" s="80">
        <f t="shared" si="3"/>
        <v>5100</v>
      </c>
    </row>
    <row r="301" spans="1:5" ht="15" customHeight="1">
      <c r="A301" s="71"/>
      <c r="B301" s="72" t="s">
        <v>1</v>
      </c>
      <c r="C301" s="70">
        <v>5000</v>
      </c>
      <c r="D301" s="70"/>
      <c r="E301" s="48">
        <f t="shared" si="3"/>
        <v>5000</v>
      </c>
    </row>
    <row r="302" spans="1:5" ht="15" customHeight="1">
      <c r="A302" s="71"/>
      <c r="B302" s="72" t="s">
        <v>821</v>
      </c>
      <c r="C302" s="70">
        <v>100</v>
      </c>
      <c r="D302" s="70"/>
      <c r="E302" s="48">
        <f t="shared" si="3"/>
        <v>100</v>
      </c>
    </row>
    <row r="303" spans="1:5" ht="15" customHeight="1">
      <c r="A303" s="71" t="s">
        <v>272</v>
      </c>
      <c r="B303" s="72" t="s">
        <v>273</v>
      </c>
      <c r="C303" s="70">
        <f>SUM(C304:C317)</f>
        <v>22250</v>
      </c>
      <c r="D303" s="70">
        <f>SUM(D304:D317)</f>
        <v>0</v>
      </c>
      <c r="E303" s="80">
        <f t="shared" si="3"/>
        <v>22250</v>
      </c>
    </row>
    <row r="304" spans="1:5" ht="15" customHeight="1">
      <c r="A304" s="73"/>
      <c r="B304" s="79" t="s">
        <v>1</v>
      </c>
      <c r="C304" s="51">
        <v>8200</v>
      </c>
      <c r="D304" s="51"/>
      <c r="E304" s="48">
        <f t="shared" si="3"/>
        <v>8200</v>
      </c>
    </row>
    <row r="305" spans="1:5" ht="15" customHeight="1">
      <c r="A305" s="73"/>
      <c r="B305" s="78" t="s">
        <v>2</v>
      </c>
      <c r="C305" s="51">
        <v>2200</v>
      </c>
      <c r="D305" s="51"/>
      <c r="E305" s="48">
        <f t="shared" si="3"/>
        <v>2200</v>
      </c>
    </row>
    <row r="306" spans="1:5" ht="15" customHeight="1">
      <c r="A306" s="73"/>
      <c r="B306" s="78" t="s">
        <v>3</v>
      </c>
      <c r="C306" s="51">
        <v>2000</v>
      </c>
      <c r="D306" s="51"/>
      <c r="E306" s="48">
        <f t="shared" si="3"/>
        <v>2000</v>
      </c>
    </row>
    <row r="307" spans="1:5" ht="15" customHeight="1">
      <c r="A307" s="73"/>
      <c r="B307" s="78" t="s">
        <v>4</v>
      </c>
      <c r="C307" s="51">
        <v>700</v>
      </c>
      <c r="D307" s="51"/>
      <c r="E307" s="48">
        <f t="shared" si="3"/>
        <v>700</v>
      </c>
    </row>
    <row r="308" spans="1:5" ht="15" customHeight="1">
      <c r="A308" s="73"/>
      <c r="B308" s="78" t="s">
        <v>5</v>
      </c>
      <c r="C308" s="51">
        <v>200</v>
      </c>
      <c r="D308" s="51"/>
      <c r="E308" s="48">
        <f t="shared" si="3"/>
        <v>200</v>
      </c>
    </row>
    <row r="309" spans="1:5" ht="15" customHeight="1">
      <c r="A309" s="73"/>
      <c r="B309" s="78" t="s">
        <v>6</v>
      </c>
      <c r="C309" s="51">
        <v>2400</v>
      </c>
      <c r="D309" s="51"/>
      <c r="E309" s="48">
        <f t="shared" si="3"/>
        <v>2400</v>
      </c>
    </row>
    <row r="310" spans="1:5" ht="15" customHeight="1">
      <c r="A310" s="73"/>
      <c r="B310" s="78" t="s">
        <v>7</v>
      </c>
      <c r="C310" s="51">
        <v>1000</v>
      </c>
      <c r="D310" s="51"/>
      <c r="E310" s="48">
        <f t="shared" si="3"/>
        <v>1000</v>
      </c>
    </row>
    <row r="311" spans="1:5" ht="15" customHeight="1">
      <c r="A311" s="73"/>
      <c r="B311" s="78" t="s">
        <v>8</v>
      </c>
      <c r="C311" s="51">
        <v>1000</v>
      </c>
      <c r="D311" s="51"/>
      <c r="E311" s="48">
        <f t="shared" si="3"/>
        <v>1000</v>
      </c>
    </row>
    <row r="312" spans="1:5" ht="15" customHeight="1">
      <c r="A312" s="73"/>
      <c r="B312" s="78" t="s">
        <v>9</v>
      </c>
      <c r="C312" s="51">
        <v>750</v>
      </c>
      <c r="D312" s="51"/>
      <c r="E312" s="48">
        <f t="shared" si="3"/>
        <v>750</v>
      </c>
    </row>
    <row r="313" spans="1:5" ht="15" customHeight="1">
      <c r="A313" s="73"/>
      <c r="B313" s="78" t="s">
        <v>10</v>
      </c>
      <c r="C313" s="51">
        <v>600</v>
      </c>
      <c r="D313" s="51"/>
      <c r="E313" s="48">
        <f aca="true" t="shared" si="5" ref="E313:E378">D313+C313</f>
        <v>600</v>
      </c>
    </row>
    <row r="314" spans="1:5" ht="15" customHeight="1">
      <c r="A314" s="73"/>
      <c r="B314" s="78" t="s">
        <v>11</v>
      </c>
      <c r="C314" s="51">
        <v>600</v>
      </c>
      <c r="D314" s="51"/>
      <c r="E314" s="48">
        <f t="shared" si="5"/>
        <v>600</v>
      </c>
    </row>
    <row r="315" spans="1:5" ht="15" customHeight="1">
      <c r="A315" s="73"/>
      <c r="B315" s="78" t="s">
        <v>12</v>
      </c>
      <c r="C315" s="51">
        <v>800</v>
      </c>
      <c r="D315" s="51"/>
      <c r="E315" s="48">
        <f t="shared" si="5"/>
        <v>800</v>
      </c>
    </row>
    <row r="316" spans="1:5" ht="15" customHeight="1">
      <c r="A316" s="73"/>
      <c r="B316" s="78" t="s">
        <v>13</v>
      </c>
      <c r="C316" s="51">
        <v>1500</v>
      </c>
      <c r="D316" s="51"/>
      <c r="E316" s="48">
        <f t="shared" si="5"/>
        <v>1500</v>
      </c>
    </row>
    <row r="317" spans="1:5" ht="15" customHeight="1">
      <c r="A317" s="73"/>
      <c r="B317" s="78" t="s">
        <v>14</v>
      </c>
      <c r="C317" s="51">
        <v>300</v>
      </c>
      <c r="D317" s="51"/>
      <c r="E317" s="48">
        <f t="shared" si="5"/>
        <v>300</v>
      </c>
    </row>
    <row r="318" spans="1:5" ht="15" customHeight="1">
      <c r="A318" s="71" t="s">
        <v>274</v>
      </c>
      <c r="B318" s="72" t="s">
        <v>275</v>
      </c>
      <c r="C318" s="70">
        <f>SUM(C319:C333)</f>
        <v>268068</v>
      </c>
      <c r="D318" s="70">
        <f>SUM(D319:D333)</f>
        <v>8000</v>
      </c>
      <c r="E318" s="80">
        <f t="shared" si="5"/>
        <v>276068</v>
      </c>
    </row>
    <row r="319" spans="1:5" ht="15" customHeight="1">
      <c r="A319" s="71"/>
      <c r="B319" s="78" t="s">
        <v>803</v>
      </c>
      <c r="C319" s="51">
        <v>30000</v>
      </c>
      <c r="D319" s="51"/>
      <c r="E319" s="48">
        <f t="shared" si="5"/>
        <v>30000</v>
      </c>
    </row>
    <row r="320" spans="1:5" ht="15" customHeight="1">
      <c r="A320" s="71"/>
      <c r="B320" s="78" t="s">
        <v>768</v>
      </c>
      <c r="C320" s="51">
        <v>12294</v>
      </c>
      <c r="D320" s="51"/>
      <c r="E320" s="48">
        <f t="shared" si="5"/>
        <v>12294</v>
      </c>
    </row>
    <row r="321" spans="1:5" ht="15" customHeight="1">
      <c r="A321" s="73"/>
      <c r="B321" s="79" t="s">
        <v>1</v>
      </c>
      <c r="C321" s="51">
        <v>159091</v>
      </c>
      <c r="D321" s="51"/>
      <c r="E321" s="48">
        <f t="shared" si="5"/>
        <v>159091</v>
      </c>
    </row>
    <row r="322" spans="1:5" ht="15" customHeight="1">
      <c r="A322" s="73"/>
      <c r="B322" s="79" t="s">
        <v>2</v>
      </c>
      <c r="C322" s="51">
        <v>6653</v>
      </c>
      <c r="D322" s="51"/>
      <c r="E322" s="48">
        <f t="shared" si="5"/>
        <v>6653</v>
      </c>
    </row>
    <row r="323" spans="1:5" ht="15" customHeight="1">
      <c r="A323" s="73"/>
      <c r="B323" s="79" t="s">
        <v>3</v>
      </c>
      <c r="C323" s="51">
        <v>7440</v>
      </c>
      <c r="D323" s="51"/>
      <c r="E323" s="48">
        <f t="shared" si="5"/>
        <v>7440</v>
      </c>
    </row>
    <row r="324" spans="1:5" ht="15" customHeight="1">
      <c r="A324" s="73"/>
      <c r="B324" s="79" t="s">
        <v>4</v>
      </c>
      <c r="C324" s="51">
        <v>200</v>
      </c>
      <c r="D324" s="51"/>
      <c r="E324" s="48">
        <f t="shared" si="5"/>
        <v>200</v>
      </c>
    </row>
    <row r="325" spans="1:5" ht="15" customHeight="1">
      <c r="A325" s="73"/>
      <c r="B325" s="79" t="s">
        <v>5</v>
      </c>
      <c r="C325" s="51">
        <v>2400</v>
      </c>
      <c r="D325" s="51"/>
      <c r="E325" s="48">
        <f t="shared" si="5"/>
        <v>2400</v>
      </c>
    </row>
    <row r="326" spans="1:5" ht="15" customHeight="1">
      <c r="A326" s="73"/>
      <c r="B326" s="78" t="s">
        <v>6</v>
      </c>
      <c r="C326" s="51">
        <v>9700</v>
      </c>
      <c r="D326" s="51"/>
      <c r="E326" s="48">
        <f t="shared" si="5"/>
        <v>9700</v>
      </c>
    </row>
    <row r="327" spans="1:5" ht="15" customHeight="1">
      <c r="A327" s="73"/>
      <c r="B327" s="78" t="s">
        <v>7</v>
      </c>
      <c r="C327" s="51">
        <v>8600</v>
      </c>
      <c r="D327" s="51"/>
      <c r="E327" s="48">
        <f t="shared" si="5"/>
        <v>8600</v>
      </c>
    </row>
    <row r="328" spans="1:5" ht="15" customHeight="1">
      <c r="A328" s="73"/>
      <c r="B328" s="78" t="s">
        <v>8</v>
      </c>
      <c r="C328" s="51">
        <v>1500</v>
      </c>
      <c r="D328" s="51"/>
      <c r="E328" s="48">
        <f t="shared" si="5"/>
        <v>1500</v>
      </c>
    </row>
    <row r="329" spans="1:5" ht="15" customHeight="1">
      <c r="A329" s="73"/>
      <c r="B329" s="78" t="s">
        <v>9</v>
      </c>
      <c r="C329" s="51">
        <v>4000</v>
      </c>
      <c r="D329" s="51"/>
      <c r="E329" s="48">
        <f t="shared" si="5"/>
        <v>4000</v>
      </c>
    </row>
    <row r="330" spans="1:5" ht="15" customHeight="1">
      <c r="A330" s="73"/>
      <c r="B330" s="78" t="s">
        <v>10</v>
      </c>
      <c r="C330" s="51">
        <v>1500</v>
      </c>
      <c r="D330" s="51"/>
      <c r="E330" s="48">
        <f t="shared" si="5"/>
        <v>1500</v>
      </c>
    </row>
    <row r="331" spans="1:5" ht="15" customHeight="1">
      <c r="A331" s="73"/>
      <c r="B331" s="78" t="s">
        <v>11</v>
      </c>
      <c r="C331" s="51">
        <v>8000</v>
      </c>
      <c r="D331" s="51"/>
      <c r="E331" s="48">
        <f t="shared" si="5"/>
        <v>8000</v>
      </c>
    </row>
    <row r="332" spans="1:5" ht="15" customHeight="1">
      <c r="A332" s="73"/>
      <c r="B332" s="78" t="s">
        <v>12</v>
      </c>
      <c r="C332" s="51">
        <v>3500</v>
      </c>
      <c r="D332" s="51"/>
      <c r="E332" s="48">
        <f t="shared" si="5"/>
        <v>3500</v>
      </c>
    </row>
    <row r="333" spans="1:5" ht="15" customHeight="1">
      <c r="A333" s="73"/>
      <c r="B333" s="78" t="s">
        <v>13</v>
      </c>
      <c r="C333" s="51">
        <v>13190</v>
      </c>
      <c r="D333" s="51">
        <v>8000</v>
      </c>
      <c r="E333" s="48">
        <f t="shared" si="5"/>
        <v>21190</v>
      </c>
    </row>
    <row r="334" spans="1:5" ht="15" customHeight="1">
      <c r="A334" s="68" t="s">
        <v>276</v>
      </c>
      <c r="B334" s="73" t="s">
        <v>277</v>
      </c>
      <c r="C334" s="70">
        <f>C335+C348+C339+C368+C384+C400+C398</f>
        <v>1028356</v>
      </c>
      <c r="D334" s="70">
        <f>D335+D348+D339+D368+D384+D400+D398</f>
        <v>12165</v>
      </c>
      <c r="E334" s="80">
        <f t="shared" si="5"/>
        <v>1040521</v>
      </c>
    </row>
    <row r="335" spans="1:5" ht="15" customHeight="1">
      <c r="A335" s="71" t="s">
        <v>278</v>
      </c>
      <c r="B335" s="72" t="s">
        <v>279</v>
      </c>
      <c r="C335" s="80">
        <f>SUM(C336:C338)</f>
        <v>237600</v>
      </c>
      <c r="D335" s="80">
        <f>SUM(D336:D338)</f>
        <v>13000</v>
      </c>
      <c r="E335" s="80">
        <f t="shared" si="5"/>
        <v>250600</v>
      </c>
    </row>
    <row r="336" spans="1:5" ht="15" customHeight="1">
      <c r="A336" s="71"/>
      <c r="B336" s="78" t="s">
        <v>280</v>
      </c>
      <c r="C336" s="51">
        <v>165500</v>
      </c>
      <c r="D336" s="51">
        <v>13000</v>
      </c>
      <c r="E336" s="48">
        <f t="shared" si="5"/>
        <v>178500</v>
      </c>
    </row>
    <row r="337" spans="1:5" ht="15" customHeight="1">
      <c r="A337" s="71"/>
      <c r="B337" s="78" t="s">
        <v>281</v>
      </c>
      <c r="C337" s="51">
        <v>72000</v>
      </c>
      <c r="D337" s="51"/>
      <c r="E337" s="48">
        <f t="shared" si="5"/>
        <v>72000</v>
      </c>
    </row>
    <row r="338" spans="1:5" ht="15" customHeight="1">
      <c r="A338" s="71"/>
      <c r="B338" s="78" t="s">
        <v>282</v>
      </c>
      <c r="C338" s="51">
        <v>100</v>
      </c>
      <c r="D338" s="51"/>
      <c r="E338" s="48">
        <f t="shared" si="5"/>
        <v>100</v>
      </c>
    </row>
    <row r="339" spans="1:5" ht="27.75" customHeight="1">
      <c r="A339" s="71" t="s">
        <v>283</v>
      </c>
      <c r="B339" s="72" t="s">
        <v>284</v>
      </c>
      <c r="C339" s="70">
        <f>SUM(C340:C347)</f>
        <v>1665</v>
      </c>
      <c r="D339" s="70">
        <f>SUM(D340:D347)</f>
        <v>0</v>
      </c>
      <c r="E339" s="70">
        <f t="shared" si="5"/>
        <v>1665</v>
      </c>
    </row>
    <row r="340" spans="1:5" ht="15" customHeight="1">
      <c r="A340" s="73"/>
      <c r="B340" s="78" t="s">
        <v>285</v>
      </c>
      <c r="C340" s="81">
        <v>85</v>
      </c>
      <c r="D340" s="81"/>
      <c r="E340" s="48">
        <f t="shared" si="5"/>
        <v>85</v>
      </c>
    </row>
    <row r="341" spans="1:5" ht="15" customHeight="1">
      <c r="A341" s="73"/>
      <c r="B341" s="78" t="s">
        <v>286</v>
      </c>
      <c r="C341" s="81">
        <v>100</v>
      </c>
      <c r="D341" s="81"/>
      <c r="E341" s="48">
        <f t="shared" si="5"/>
        <v>100</v>
      </c>
    </row>
    <row r="342" spans="1:5" ht="15" customHeight="1">
      <c r="A342" s="73"/>
      <c r="B342" s="78" t="s">
        <v>287</v>
      </c>
      <c r="C342" s="51">
        <v>100</v>
      </c>
      <c r="D342" s="51"/>
      <c r="E342" s="48">
        <f t="shared" si="5"/>
        <v>100</v>
      </c>
    </row>
    <row r="343" spans="1:5" ht="15" customHeight="1">
      <c r="A343" s="73"/>
      <c r="B343" s="78" t="s">
        <v>288</v>
      </c>
      <c r="C343" s="51">
        <v>500</v>
      </c>
      <c r="D343" s="51"/>
      <c r="E343" s="48">
        <f t="shared" si="5"/>
        <v>500</v>
      </c>
    </row>
    <row r="344" spans="1:5" ht="15" customHeight="1">
      <c r="A344" s="73"/>
      <c r="B344" s="78" t="s">
        <v>289</v>
      </c>
      <c r="C344" s="51">
        <v>230</v>
      </c>
      <c r="D344" s="51"/>
      <c r="E344" s="48">
        <f t="shared" si="5"/>
        <v>230</v>
      </c>
    </row>
    <row r="345" spans="1:5" ht="15" customHeight="1">
      <c r="A345" s="73"/>
      <c r="B345" s="78" t="s">
        <v>290</v>
      </c>
      <c r="C345" s="51">
        <v>200</v>
      </c>
      <c r="D345" s="51"/>
      <c r="E345" s="48">
        <f t="shared" si="5"/>
        <v>200</v>
      </c>
    </row>
    <row r="346" spans="1:5" ht="15" customHeight="1">
      <c r="A346" s="73"/>
      <c r="B346" s="78" t="s">
        <v>291</v>
      </c>
      <c r="C346" s="51">
        <v>200</v>
      </c>
      <c r="D346" s="51"/>
      <c r="E346" s="48">
        <f t="shared" si="5"/>
        <v>200</v>
      </c>
    </row>
    <row r="347" spans="1:5" ht="15" customHeight="1">
      <c r="A347" s="73"/>
      <c r="B347" s="78" t="s">
        <v>292</v>
      </c>
      <c r="C347" s="51">
        <v>250</v>
      </c>
      <c r="D347" s="51"/>
      <c r="E347" s="48">
        <f t="shared" si="5"/>
        <v>250</v>
      </c>
    </row>
    <row r="348" spans="1:5" ht="15" customHeight="1">
      <c r="A348" s="71" t="s">
        <v>293</v>
      </c>
      <c r="B348" s="72" t="s">
        <v>294</v>
      </c>
      <c r="C348" s="70">
        <f>SUM(C349:C367)</f>
        <v>99185</v>
      </c>
      <c r="D348" s="70">
        <f>SUM(D349:D367)</f>
        <v>0</v>
      </c>
      <c r="E348" s="80">
        <f t="shared" si="5"/>
        <v>99185</v>
      </c>
    </row>
    <row r="349" spans="1:5" ht="15" customHeight="1">
      <c r="A349" s="73"/>
      <c r="B349" s="78" t="s">
        <v>331</v>
      </c>
      <c r="C349" s="51">
        <v>60874</v>
      </c>
      <c r="D349" s="51"/>
      <c r="E349" s="48">
        <f t="shared" si="5"/>
        <v>60874</v>
      </c>
    </row>
    <row r="350" spans="1:5" ht="15" customHeight="1">
      <c r="A350" s="73"/>
      <c r="B350" s="78" t="s">
        <v>332</v>
      </c>
      <c r="C350" s="51">
        <v>1000</v>
      </c>
      <c r="D350" s="51"/>
      <c r="E350" s="48">
        <f t="shared" si="5"/>
        <v>1000</v>
      </c>
    </row>
    <row r="351" spans="1:5" ht="15" customHeight="1">
      <c r="A351" s="73"/>
      <c r="B351" s="79" t="s">
        <v>351</v>
      </c>
      <c r="C351" s="51">
        <v>11500</v>
      </c>
      <c r="D351" s="51"/>
      <c r="E351" s="48">
        <f t="shared" si="5"/>
        <v>11500</v>
      </c>
    </row>
    <row r="352" spans="1:5" ht="15" customHeight="1">
      <c r="A352" s="73"/>
      <c r="B352" s="79" t="s">
        <v>345</v>
      </c>
      <c r="C352" s="51">
        <v>500</v>
      </c>
      <c r="D352" s="51"/>
      <c r="E352" s="48">
        <f t="shared" si="5"/>
        <v>500</v>
      </c>
    </row>
    <row r="353" spans="1:5" ht="15" customHeight="1">
      <c r="A353" s="73"/>
      <c r="B353" s="79" t="s">
        <v>352</v>
      </c>
      <c r="C353" s="51">
        <v>2100</v>
      </c>
      <c r="D353" s="51"/>
      <c r="E353" s="48">
        <f t="shared" si="5"/>
        <v>2100</v>
      </c>
    </row>
    <row r="354" spans="1:5" ht="15" customHeight="1">
      <c r="A354" s="73"/>
      <c r="B354" s="78" t="s">
        <v>295</v>
      </c>
      <c r="C354" s="51">
        <v>980</v>
      </c>
      <c r="D354" s="51"/>
      <c r="E354" s="48">
        <f t="shared" si="5"/>
        <v>980</v>
      </c>
    </row>
    <row r="355" spans="1:5" ht="15" customHeight="1">
      <c r="A355" s="73"/>
      <c r="B355" s="78" t="s">
        <v>296</v>
      </c>
      <c r="C355" s="51">
        <v>1120</v>
      </c>
      <c r="D355" s="51"/>
      <c r="E355" s="48">
        <f t="shared" si="5"/>
        <v>1120</v>
      </c>
    </row>
    <row r="356" spans="1:5" ht="15" customHeight="1">
      <c r="A356" s="73"/>
      <c r="B356" s="78" t="s">
        <v>297</v>
      </c>
      <c r="C356" s="51">
        <v>500</v>
      </c>
      <c r="D356" s="51"/>
      <c r="E356" s="48">
        <f t="shared" si="5"/>
        <v>500</v>
      </c>
    </row>
    <row r="357" spans="1:5" ht="15" customHeight="1">
      <c r="A357" s="73"/>
      <c r="B357" s="78" t="s">
        <v>349</v>
      </c>
      <c r="C357" s="51">
        <v>710</v>
      </c>
      <c r="D357" s="51"/>
      <c r="E357" s="48">
        <f t="shared" si="5"/>
        <v>710</v>
      </c>
    </row>
    <row r="358" spans="1:5" ht="15" customHeight="1">
      <c r="A358" s="73"/>
      <c r="B358" s="78" t="s">
        <v>337</v>
      </c>
      <c r="C358" s="51">
        <v>2900</v>
      </c>
      <c r="D358" s="51"/>
      <c r="E358" s="48">
        <f t="shared" si="5"/>
        <v>2900</v>
      </c>
    </row>
    <row r="359" spans="1:5" ht="15" customHeight="1">
      <c r="A359" s="73"/>
      <c r="B359" s="78" t="s">
        <v>342</v>
      </c>
      <c r="C359" s="51">
        <v>500</v>
      </c>
      <c r="D359" s="51"/>
      <c r="E359" s="48">
        <f t="shared" si="5"/>
        <v>500</v>
      </c>
    </row>
    <row r="360" spans="1:5" ht="15" customHeight="1">
      <c r="A360" s="73"/>
      <c r="B360" s="78" t="s">
        <v>338</v>
      </c>
      <c r="C360" s="51">
        <v>3600</v>
      </c>
      <c r="D360" s="51"/>
      <c r="E360" s="48">
        <f t="shared" si="5"/>
        <v>3600</v>
      </c>
    </row>
    <row r="361" spans="1:5" ht="15" customHeight="1">
      <c r="A361" s="73"/>
      <c r="B361" s="78" t="s">
        <v>339</v>
      </c>
      <c r="C361" s="51">
        <v>3000</v>
      </c>
      <c r="D361" s="51"/>
      <c r="E361" s="48">
        <f t="shared" si="5"/>
        <v>3000</v>
      </c>
    </row>
    <row r="362" spans="1:5" ht="15" customHeight="1">
      <c r="A362" s="73"/>
      <c r="B362" s="78" t="s">
        <v>340</v>
      </c>
      <c r="C362" s="51">
        <v>3000</v>
      </c>
      <c r="D362" s="51"/>
      <c r="E362" s="48">
        <f t="shared" si="5"/>
        <v>3000</v>
      </c>
    </row>
    <row r="363" spans="1:5" ht="15" customHeight="1">
      <c r="A363" s="73"/>
      <c r="B363" s="78" t="s">
        <v>341</v>
      </c>
      <c r="C363" s="51">
        <v>600</v>
      </c>
      <c r="D363" s="51"/>
      <c r="E363" s="48">
        <f t="shared" si="5"/>
        <v>600</v>
      </c>
    </row>
    <row r="364" spans="1:5" ht="15" customHeight="1">
      <c r="A364" s="73"/>
      <c r="B364" s="78" t="s">
        <v>333</v>
      </c>
      <c r="C364" s="51">
        <v>901</v>
      </c>
      <c r="D364" s="51"/>
      <c r="E364" s="48">
        <f t="shared" si="5"/>
        <v>901</v>
      </c>
    </row>
    <row r="365" spans="1:5" ht="15" customHeight="1">
      <c r="A365" s="73"/>
      <c r="B365" s="78" t="s">
        <v>334</v>
      </c>
      <c r="C365" s="51">
        <v>1200</v>
      </c>
      <c r="D365" s="51"/>
      <c r="E365" s="48">
        <f t="shared" si="5"/>
        <v>1200</v>
      </c>
    </row>
    <row r="366" spans="1:5" ht="15" customHeight="1">
      <c r="A366" s="73"/>
      <c r="B366" s="78" t="s">
        <v>335</v>
      </c>
      <c r="C366" s="51">
        <v>3200</v>
      </c>
      <c r="D366" s="51"/>
      <c r="E366" s="48">
        <f t="shared" si="5"/>
        <v>3200</v>
      </c>
    </row>
    <row r="367" spans="1:5" ht="15" customHeight="1">
      <c r="A367" s="73"/>
      <c r="B367" s="78" t="s">
        <v>336</v>
      </c>
      <c r="C367" s="51">
        <v>1000</v>
      </c>
      <c r="D367" s="51"/>
      <c r="E367" s="48">
        <f t="shared" si="5"/>
        <v>1000</v>
      </c>
    </row>
    <row r="368" spans="1:5" ht="15" customHeight="1">
      <c r="A368" s="71" t="s">
        <v>298</v>
      </c>
      <c r="B368" s="73" t="s">
        <v>299</v>
      </c>
      <c r="C368" s="70">
        <f>SUM(C369:C383)</f>
        <v>471311</v>
      </c>
      <c r="D368" s="70">
        <f>SUM(D369:D383)</f>
        <v>-2410</v>
      </c>
      <c r="E368" s="80">
        <f t="shared" si="5"/>
        <v>468901</v>
      </c>
    </row>
    <row r="369" spans="1:5" ht="15" customHeight="1">
      <c r="A369" s="73"/>
      <c r="B369" s="79" t="s">
        <v>1</v>
      </c>
      <c r="C369" s="51">
        <v>5000</v>
      </c>
      <c r="D369" s="51"/>
      <c r="E369" s="48">
        <f t="shared" si="5"/>
        <v>5000</v>
      </c>
    </row>
    <row r="370" spans="1:5" ht="15" customHeight="1">
      <c r="A370" s="73"/>
      <c r="B370" s="78" t="s">
        <v>2</v>
      </c>
      <c r="C370" s="51">
        <v>25377</v>
      </c>
      <c r="D370" s="51"/>
      <c r="E370" s="48">
        <f t="shared" si="5"/>
        <v>25377</v>
      </c>
    </row>
    <row r="371" spans="1:5" ht="15" customHeight="1">
      <c r="A371" s="73"/>
      <c r="B371" s="78" t="s">
        <v>3</v>
      </c>
      <c r="C371" s="51">
        <v>38640</v>
      </c>
      <c r="D371" s="51"/>
      <c r="E371" s="48">
        <f t="shared" si="5"/>
        <v>38640</v>
      </c>
    </row>
    <row r="372" spans="1:5" ht="15" customHeight="1">
      <c r="A372" s="73"/>
      <c r="B372" s="78" t="s">
        <v>4</v>
      </c>
      <c r="C372" s="51">
        <v>17600</v>
      </c>
      <c r="D372" s="51"/>
      <c r="E372" s="48">
        <f t="shared" si="5"/>
        <v>17600</v>
      </c>
    </row>
    <row r="373" spans="1:5" ht="15" customHeight="1">
      <c r="A373" s="73"/>
      <c r="B373" s="78" t="s">
        <v>5</v>
      </c>
      <c r="C373" s="51">
        <v>16550</v>
      </c>
      <c r="D373" s="51"/>
      <c r="E373" s="48">
        <f t="shared" si="5"/>
        <v>16550</v>
      </c>
    </row>
    <row r="374" spans="1:5" ht="15" customHeight="1">
      <c r="A374" s="73"/>
      <c r="B374" s="78" t="s">
        <v>6</v>
      </c>
      <c r="C374" s="51">
        <v>30900</v>
      </c>
      <c r="D374" s="51"/>
      <c r="E374" s="48">
        <f t="shared" si="5"/>
        <v>30900</v>
      </c>
    </row>
    <row r="375" spans="1:5" ht="15" customHeight="1">
      <c r="A375" s="73"/>
      <c r="B375" s="78" t="s">
        <v>7</v>
      </c>
      <c r="C375" s="51">
        <v>56600</v>
      </c>
      <c r="D375" s="51"/>
      <c r="E375" s="48">
        <f t="shared" si="5"/>
        <v>56600</v>
      </c>
    </row>
    <row r="376" spans="1:5" ht="15" customHeight="1">
      <c r="A376" s="73"/>
      <c r="B376" s="78" t="s">
        <v>8</v>
      </c>
      <c r="C376" s="51">
        <v>11544</v>
      </c>
      <c r="D376" s="51"/>
      <c r="E376" s="48">
        <f t="shared" si="5"/>
        <v>11544</v>
      </c>
    </row>
    <row r="377" spans="1:5" ht="15" customHeight="1">
      <c r="A377" s="73"/>
      <c r="B377" s="78" t="s">
        <v>9</v>
      </c>
      <c r="C377" s="51">
        <v>86000</v>
      </c>
      <c r="D377" s="51"/>
      <c r="E377" s="48">
        <f t="shared" si="5"/>
        <v>86000</v>
      </c>
    </row>
    <row r="378" spans="1:5" ht="15" customHeight="1">
      <c r="A378" s="73"/>
      <c r="B378" s="78" t="s">
        <v>10</v>
      </c>
      <c r="C378" s="51">
        <v>4500</v>
      </c>
      <c r="D378" s="51"/>
      <c r="E378" s="48">
        <f t="shared" si="5"/>
        <v>4500</v>
      </c>
    </row>
    <row r="379" spans="1:5" ht="15" customHeight="1">
      <c r="A379" s="73"/>
      <c r="B379" s="78" t="s">
        <v>11</v>
      </c>
      <c r="C379" s="51">
        <v>20600</v>
      </c>
      <c r="D379" s="51"/>
      <c r="E379" s="48">
        <f aca="true" t="shared" si="6" ref="E379:E430">D379+C379</f>
        <v>20600</v>
      </c>
    </row>
    <row r="380" spans="1:5" ht="15" customHeight="1">
      <c r="A380" s="73"/>
      <c r="B380" s="78" t="s">
        <v>12</v>
      </c>
      <c r="C380" s="51">
        <v>12000</v>
      </c>
      <c r="D380" s="51"/>
      <c r="E380" s="48">
        <f t="shared" si="6"/>
        <v>12000</v>
      </c>
    </row>
    <row r="381" spans="1:5" ht="15" customHeight="1">
      <c r="A381" s="73"/>
      <c r="B381" s="78" t="s">
        <v>13</v>
      </c>
      <c r="C381" s="51">
        <v>130500</v>
      </c>
      <c r="D381" s="51">
        <v>-1370</v>
      </c>
      <c r="E381" s="48">
        <f t="shared" si="6"/>
        <v>129130</v>
      </c>
    </row>
    <row r="382" spans="1:5" ht="15" customHeight="1">
      <c r="A382" s="73"/>
      <c r="B382" s="78" t="s">
        <v>14</v>
      </c>
      <c r="C382" s="51">
        <v>2800</v>
      </c>
      <c r="D382" s="51"/>
      <c r="E382" s="48">
        <f t="shared" si="6"/>
        <v>2800</v>
      </c>
    </row>
    <row r="383" spans="1:5" ht="15" customHeight="1">
      <c r="A383" s="73"/>
      <c r="B383" s="78" t="s">
        <v>484</v>
      </c>
      <c r="C383" s="51">
        <v>12700</v>
      </c>
      <c r="D383" s="51">
        <v>-1040</v>
      </c>
      <c r="E383" s="48">
        <f t="shared" si="6"/>
        <v>11660</v>
      </c>
    </row>
    <row r="384" spans="1:5" ht="15" customHeight="1">
      <c r="A384" s="71" t="s">
        <v>300</v>
      </c>
      <c r="B384" s="73" t="s">
        <v>301</v>
      </c>
      <c r="C384" s="70">
        <f>SUM(C385:C397)</f>
        <v>112790</v>
      </c>
      <c r="D384" s="70">
        <f>SUM(D385:D397)</f>
        <v>0</v>
      </c>
      <c r="E384" s="80">
        <f t="shared" si="6"/>
        <v>112790</v>
      </c>
    </row>
    <row r="385" spans="1:5" ht="15" customHeight="1">
      <c r="A385" s="71"/>
      <c r="B385" s="73" t="s">
        <v>749</v>
      </c>
      <c r="C385" s="51">
        <v>3699</v>
      </c>
      <c r="D385" s="70"/>
      <c r="E385" s="48">
        <f t="shared" si="6"/>
        <v>3699</v>
      </c>
    </row>
    <row r="386" spans="1:5" ht="15" customHeight="1">
      <c r="A386" s="71"/>
      <c r="B386" s="73" t="s">
        <v>750</v>
      </c>
      <c r="C386" s="51">
        <v>4725</v>
      </c>
      <c r="D386" s="70"/>
      <c r="E386" s="48">
        <f t="shared" si="6"/>
        <v>4725</v>
      </c>
    </row>
    <row r="387" spans="1:5" ht="15" customHeight="1">
      <c r="A387" s="71"/>
      <c r="B387" s="73" t="s">
        <v>751</v>
      </c>
      <c r="C387" s="51">
        <v>0</v>
      </c>
      <c r="D387" s="70"/>
      <c r="E387" s="48">
        <f t="shared" si="6"/>
        <v>0</v>
      </c>
    </row>
    <row r="388" spans="1:5" ht="15" customHeight="1">
      <c r="A388" s="71"/>
      <c r="B388" s="73" t="s">
        <v>752</v>
      </c>
      <c r="C388" s="51">
        <v>0</v>
      </c>
      <c r="D388" s="70"/>
      <c r="E388" s="48">
        <f t="shared" si="6"/>
        <v>0</v>
      </c>
    </row>
    <row r="389" spans="1:5" ht="15" customHeight="1">
      <c r="A389" s="71"/>
      <c r="B389" s="73" t="s">
        <v>753</v>
      </c>
      <c r="C389" s="51">
        <v>6658</v>
      </c>
      <c r="D389" s="70"/>
      <c r="E389" s="48">
        <f t="shared" si="6"/>
        <v>6658</v>
      </c>
    </row>
    <row r="390" spans="1:5" ht="15" customHeight="1">
      <c r="A390" s="71"/>
      <c r="B390" s="73" t="s">
        <v>754</v>
      </c>
      <c r="C390" s="51">
        <v>520</v>
      </c>
      <c r="D390" s="70"/>
      <c r="E390" s="48">
        <f t="shared" si="6"/>
        <v>520</v>
      </c>
    </row>
    <row r="391" spans="1:5" ht="15" customHeight="1">
      <c r="A391" s="71"/>
      <c r="B391" s="78" t="s">
        <v>329</v>
      </c>
      <c r="C391" s="51">
        <v>1961</v>
      </c>
      <c r="D391" s="51"/>
      <c r="E391" s="48">
        <f t="shared" si="6"/>
        <v>1961</v>
      </c>
    </row>
    <row r="392" spans="1:5" ht="15" customHeight="1">
      <c r="A392" s="71"/>
      <c r="B392" s="78" t="s">
        <v>330</v>
      </c>
      <c r="C392" s="51">
        <v>68577</v>
      </c>
      <c r="D392" s="51"/>
      <c r="E392" s="48">
        <f t="shared" si="6"/>
        <v>68577</v>
      </c>
    </row>
    <row r="393" spans="1:5" ht="15" customHeight="1">
      <c r="A393" s="71"/>
      <c r="B393" s="78" t="s">
        <v>302</v>
      </c>
      <c r="C393" s="51">
        <v>0</v>
      </c>
      <c r="D393" s="51"/>
      <c r="E393" s="48">
        <f t="shared" si="6"/>
        <v>0</v>
      </c>
    </row>
    <row r="394" spans="1:5" ht="15" customHeight="1">
      <c r="A394" s="71"/>
      <c r="B394" s="78" t="s">
        <v>303</v>
      </c>
      <c r="C394" s="51">
        <v>1700</v>
      </c>
      <c r="D394" s="51"/>
      <c r="E394" s="48">
        <f>D394+C394</f>
        <v>1700</v>
      </c>
    </row>
    <row r="395" spans="1:5" ht="27.75" customHeight="1">
      <c r="A395" s="71"/>
      <c r="B395" s="78" t="s">
        <v>806</v>
      </c>
      <c r="C395" s="51">
        <v>5000</v>
      </c>
      <c r="D395" s="51"/>
      <c r="E395" s="48">
        <f>D395+C395</f>
        <v>5000</v>
      </c>
    </row>
    <row r="396" spans="1:5" ht="14.25" customHeight="1">
      <c r="A396" s="71"/>
      <c r="B396" s="78" t="s">
        <v>784</v>
      </c>
      <c r="C396" s="51">
        <v>18950</v>
      </c>
      <c r="D396" s="51"/>
      <c r="E396" s="48">
        <f>D396+C396</f>
        <v>18950</v>
      </c>
    </row>
    <row r="397" spans="1:5" ht="15" customHeight="1">
      <c r="A397" s="71"/>
      <c r="B397" s="78" t="s">
        <v>827</v>
      </c>
      <c r="C397" s="51">
        <v>1000</v>
      </c>
      <c r="D397" s="51"/>
      <c r="E397" s="48">
        <f t="shared" si="6"/>
        <v>1000</v>
      </c>
    </row>
    <row r="398" spans="1:5" ht="42" customHeight="1">
      <c r="A398" s="71" t="s">
        <v>482</v>
      </c>
      <c r="B398" s="73" t="s">
        <v>483</v>
      </c>
      <c r="C398" s="70">
        <f>C399</f>
        <v>8218</v>
      </c>
      <c r="D398" s="70">
        <f>D399</f>
        <v>1875</v>
      </c>
      <c r="E398" s="70">
        <f t="shared" si="6"/>
        <v>10093</v>
      </c>
    </row>
    <row r="399" spans="1:5" ht="15" customHeight="1">
      <c r="A399" s="71"/>
      <c r="B399" s="78" t="s">
        <v>484</v>
      </c>
      <c r="C399" s="51">
        <v>8218</v>
      </c>
      <c r="D399" s="51">
        <v>1875</v>
      </c>
      <c r="E399" s="48">
        <f t="shared" si="6"/>
        <v>10093</v>
      </c>
    </row>
    <row r="400" spans="1:5" ht="15" customHeight="1">
      <c r="A400" s="71" t="s">
        <v>304</v>
      </c>
      <c r="B400" s="73" t="s">
        <v>305</v>
      </c>
      <c r="C400" s="70">
        <f>SUM(C401:C417)</f>
        <v>97587</v>
      </c>
      <c r="D400" s="70">
        <f>SUM(D401:D417)</f>
        <v>-300</v>
      </c>
      <c r="E400" s="80">
        <f t="shared" si="6"/>
        <v>97287</v>
      </c>
    </row>
    <row r="401" spans="1:5" ht="15" customHeight="1">
      <c r="A401" s="73"/>
      <c r="B401" s="78" t="s">
        <v>0</v>
      </c>
      <c r="C401" s="51">
        <v>15900</v>
      </c>
      <c r="D401" s="51"/>
      <c r="E401" s="48">
        <f t="shared" si="6"/>
        <v>15900</v>
      </c>
    </row>
    <row r="402" spans="1:5" ht="15" customHeight="1">
      <c r="A402" s="73"/>
      <c r="B402" s="78" t="s">
        <v>208</v>
      </c>
      <c r="C402" s="51">
        <v>49805</v>
      </c>
      <c r="D402" s="51"/>
      <c r="E402" s="48">
        <f t="shared" si="6"/>
        <v>49805</v>
      </c>
    </row>
    <row r="403" spans="1:5" ht="15" customHeight="1">
      <c r="A403" s="73"/>
      <c r="B403" s="79" t="s">
        <v>1</v>
      </c>
      <c r="C403" s="51">
        <v>4900</v>
      </c>
      <c r="D403" s="51"/>
      <c r="E403" s="48">
        <f t="shared" si="6"/>
        <v>4900</v>
      </c>
    </row>
    <row r="404" spans="1:5" ht="15" customHeight="1">
      <c r="A404" s="73"/>
      <c r="B404" s="78" t="s">
        <v>2</v>
      </c>
      <c r="C404" s="51">
        <v>1790</v>
      </c>
      <c r="D404" s="51"/>
      <c r="E404" s="48">
        <f t="shared" si="6"/>
        <v>1790</v>
      </c>
    </row>
    <row r="405" spans="1:5" ht="15" customHeight="1">
      <c r="A405" s="73"/>
      <c r="B405" s="78" t="s">
        <v>3</v>
      </c>
      <c r="C405" s="51">
        <v>1500</v>
      </c>
      <c r="D405" s="51"/>
      <c r="E405" s="48">
        <f t="shared" si="6"/>
        <v>1500</v>
      </c>
    </row>
    <row r="406" spans="1:5" ht="15" customHeight="1">
      <c r="A406" s="73"/>
      <c r="B406" s="78" t="s">
        <v>4</v>
      </c>
      <c r="C406" s="51">
        <v>1000</v>
      </c>
      <c r="D406" s="51"/>
      <c r="E406" s="48">
        <f t="shared" si="6"/>
        <v>1000</v>
      </c>
    </row>
    <row r="407" spans="1:5" ht="15" customHeight="1">
      <c r="A407" s="73"/>
      <c r="B407" s="78" t="s">
        <v>5</v>
      </c>
      <c r="C407" s="51">
        <v>600</v>
      </c>
      <c r="D407" s="51"/>
      <c r="E407" s="48">
        <f t="shared" si="6"/>
        <v>600</v>
      </c>
    </row>
    <row r="408" spans="1:5" ht="15" customHeight="1">
      <c r="A408" s="73"/>
      <c r="B408" s="78" t="s">
        <v>6</v>
      </c>
      <c r="C408" s="51">
        <v>50</v>
      </c>
      <c r="D408" s="51"/>
      <c r="E408" s="48">
        <f t="shared" si="6"/>
        <v>50</v>
      </c>
    </row>
    <row r="409" spans="1:5" ht="15" customHeight="1">
      <c r="A409" s="73"/>
      <c r="B409" s="78" t="s">
        <v>7</v>
      </c>
      <c r="C409" s="51">
        <v>8500</v>
      </c>
      <c r="D409" s="51"/>
      <c r="E409" s="48">
        <f t="shared" si="6"/>
        <v>8500</v>
      </c>
    </row>
    <row r="410" spans="1:5" ht="15" customHeight="1">
      <c r="A410" s="73"/>
      <c r="B410" s="78" t="s">
        <v>8</v>
      </c>
      <c r="C410" s="51">
        <v>500</v>
      </c>
      <c r="D410" s="51"/>
      <c r="E410" s="48">
        <f t="shared" si="6"/>
        <v>500</v>
      </c>
    </row>
    <row r="411" spans="1:5" ht="15" customHeight="1">
      <c r="A411" s="73"/>
      <c r="B411" s="78" t="s">
        <v>9</v>
      </c>
      <c r="C411" s="51">
        <v>4062</v>
      </c>
      <c r="D411" s="51"/>
      <c r="E411" s="48">
        <f t="shared" si="6"/>
        <v>4062</v>
      </c>
    </row>
    <row r="412" spans="1:5" ht="15" customHeight="1">
      <c r="A412" s="73"/>
      <c r="B412" s="78" t="s">
        <v>10</v>
      </c>
      <c r="C412" s="51">
        <v>1750</v>
      </c>
      <c r="D412" s="51"/>
      <c r="E412" s="48">
        <f t="shared" si="6"/>
        <v>1750</v>
      </c>
    </row>
    <row r="413" spans="1:8" ht="15" customHeight="1">
      <c r="A413" s="73"/>
      <c r="B413" s="78" t="s">
        <v>11</v>
      </c>
      <c r="C413" s="51">
        <v>930</v>
      </c>
      <c r="D413" s="51"/>
      <c r="E413" s="48">
        <f t="shared" si="6"/>
        <v>930</v>
      </c>
      <c r="F413" s="82"/>
      <c r="G413" s="82"/>
      <c r="H413" s="82"/>
    </row>
    <row r="414" spans="1:5" ht="15" customHeight="1">
      <c r="A414" s="73"/>
      <c r="B414" s="78" t="s">
        <v>12</v>
      </c>
      <c r="C414" s="51">
        <v>1300</v>
      </c>
      <c r="D414" s="51"/>
      <c r="E414" s="48">
        <f t="shared" si="6"/>
        <v>1300</v>
      </c>
    </row>
    <row r="415" spans="1:5" ht="15" customHeight="1">
      <c r="A415" s="73"/>
      <c r="B415" s="78" t="s">
        <v>13</v>
      </c>
      <c r="C415" s="51">
        <v>0</v>
      </c>
      <c r="D415" s="51"/>
      <c r="E415" s="48">
        <f t="shared" si="6"/>
        <v>0</v>
      </c>
    </row>
    <row r="416" spans="1:5" ht="15" customHeight="1">
      <c r="A416" s="73"/>
      <c r="B416" s="78" t="s">
        <v>14</v>
      </c>
      <c r="C416" s="51">
        <v>500</v>
      </c>
      <c r="D416" s="51"/>
      <c r="E416" s="48">
        <f t="shared" si="6"/>
        <v>500</v>
      </c>
    </row>
    <row r="417" spans="1:5" ht="15" customHeight="1">
      <c r="A417" s="73"/>
      <c r="B417" s="78" t="s">
        <v>484</v>
      </c>
      <c r="C417" s="51">
        <v>4500</v>
      </c>
      <c r="D417" s="51">
        <v>-300</v>
      </c>
      <c r="E417" s="48">
        <f t="shared" si="6"/>
        <v>4200</v>
      </c>
    </row>
    <row r="418" spans="1:5" ht="28.5" customHeight="1">
      <c r="A418" s="73" t="s">
        <v>343</v>
      </c>
      <c r="B418" s="73" t="s">
        <v>344</v>
      </c>
      <c r="C418" s="51">
        <f>C419+C420</f>
        <v>21994</v>
      </c>
      <c r="D418" s="70">
        <f>D419+D420</f>
        <v>1322</v>
      </c>
      <c r="E418" s="51">
        <f t="shared" si="6"/>
        <v>23316</v>
      </c>
    </row>
    <row r="419" spans="1:5" ht="15" customHeight="1">
      <c r="A419" s="71" t="s">
        <v>306</v>
      </c>
      <c r="B419" s="73" t="s">
        <v>735</v>
      </c>
      <c r="C419" s="51">
        <v>13545</v>
      </c>
      <c r="D419" s="51"/>
      <c r="E419" s="48">
        <f t="shared" si="6"/>
        <v>13545</v>
      </c>
    </row>
    <row r="420" spans="1:5" ht="15" customHeight="1">
      <c r="A420" s="71" t="s">
        <v>307</v>
      </c>
      <c r="B420" s="69" t="s">
        <v>308</v>
      </c>
      <c r="C420" s="70">
        <f>SUM(C421:C429)</f>
        <v>8449</v>
      </c>
      <c r="D420" s="70">
        <f>SUM(D421:D429)</f>
        <v>1322</v>
      </c>
      <c r="E420" s="80">
        <f t="shared" si="6"/>
        <v>9771</v>
      </c>
    </row>
    <row r="421" spans="1:5" ht="15" customHeight="1">
      <c r="A421" s="73"/>
      <c r="B421" s="78" t="s">
        <v>1</v>
      </c>
      <c r="C421" s="51">
        <v>400</v>
      </c>
      <c r="D421" s="51"/>
      <c r="E421" s="48">
        <f t="shared" si="6"/>
        <v>400</v>
      </c>
    </row>
    <row r="422" spans="1:5" ht="15" customHeight="1">
      <c r="A422" s="73"/>
      <c r="B422" s="78" t="s">
        <v>0</v>
      </c>
      <c r="C422" s="51">
        <v>900</v>
      </c>
      <c r="D422" s="51">
        <v>1322</v>
      </c>
      <c r="E422" s="48">
        <f t="shared" si="6"/>
        <v>2222</v>
      </c>
    </row>
    <row r="423" spans="1:5" ht="15" customHeight="1">
      <c r="A423" s="73"/>
      <c r="B423" s="78" t="s">
        <v>4</v>
      </c>
      <c r="C423" s="51">
        <v>700</v>
      </c>
      <c r="D423" s="51"/>
      <c r="E423" s="48">
        <f t="shared" si="6"/>
        <v>700</v>
      </c>
    </row>
    <row r="424" spans="1:5" ht="15" customHeight="1">
      <c r="A424" s="73"/>
      <c r="B424" s="78" t="s">
        <v>5</v>
      </c>
      <c r="C424" s="51">
        <v>900</v>
      </c>
      <c r="D424" s="51"/>
      <c r="E424" s="48">
        <f t="shared" si="6"/>
        <v>900</v>
      </c>
    </row>
    <row r="425" spans="1:5" ht="15" customHeight="1">
      <c r="A425" s="73"/>
      <c r="B425" s="78" t="s">
        <v>6</v>
      </c>
      <c r="C425" s="51">
        <v>170</v>
      </c>
      <c r="D425" s="51"/>
      <c r="E425" s="48">
        <f t="shared" si="6"/>
        <v>170</v>
      </c>
    </row>
    <row r="426" spans="1:5" ht="15" customHeight="1">
      <c r="A426" s="71"/>
      <c r="B426" s="78" t="s">
        <v>8</v>
      </c>
      <c r="C426" s="51">
        <v>200</v>
      </c>
      <c r="D426" s="51"/>
      <c r="E426" s="48">
        <f t="shared" si="6"/>
        <v>200</v>
      </c>
    </row>
    <row r="427" spans="1:5" ht="15" customHeight="1">
      <c r="A427" s="71"/>
      <c r="B427" s="78" t="s">
        <v>9</v>
      </c>
      <c r="C427" s="51">
        <v>679</v>
      </c>
      <c r="D427" s="51"/>
      <c r="E427" s="48">
        <f t="shared" si="6"/>
        <v>679</v>
      </c>
    </row>
    <row r="428" spans="1:5" ht="15" customHeight="1">
      <c r="A428" s="71"/>
      <c r="B428" s="78" t="s">
        <v>14</v>
      </c>
      <c r="C428" s="51">
        <v>1000</v>
      </c>
      <c r="D428" s="51"/>
      <c r="E428" s="48">
        <f t="shared" si="6"/>
        <v>1000</v>
      </c>
    </row>
    <row r="429" spans="1:5" ht="15" customHeight="1" thickBot="1">
      <c r="A429" s="347"/>
      <c r="B429" s="348" t="s">
        <v>484</v>
      </c>
      <c r="C429" s="349">
        <v>3500</v>
      </c>
      <c r="D429" s="349"/>
      <c r="E429" s="350">
        <f t="shared" si="6"/>
        <v>3500</v>
      </c>
    </row>
    <row r="430" spans="1:5" ht="18" customHeight="1" thickBot="1" thickTop="1">
      <c r="A430" s="351"/>
      <c r="B430" s="352" t="s">
        <v>309</v>
      </c>
      <c r="C430" s="353">
        <f>C3+C117+C190</f>
        <v>22540783</v>
      </c>
      <c r="D430" s="353">
        <f>D3+D117+D190</f>
        <v>453135</v>
      </c>
      <c r="E430" s="353">
        <f t="shared" si="6"/>
        <v>22993918</v>
      </c>
    </row>
    <row r="431" ht="16.5" customHeight="1" thickTop="1"/>
    <row r="432" spans="1:5" ht="16.5" customHeight="1">
      <c r="A432" s="135"/>
      <c r="B432" s="136" t="s">
        <v>452</v>
      </c>
      <c r="C432" s="137">
        <f>C430-izdevumi!K999</f>
        <v>-2815895</v>
      </c>
      <c r="D432" s="137"/>
      <c r="E432" s="137">
        <f>E430-izdevumi!K1001</f>
        <v>-2565735</v>
      </c>
    </row>
    <row r="433" spans="1:5" ht="16.5" customHeight="1">
      <c r="A433" s="135"/>
      <c r="B433" s="138"/>
      <c r="C433" s="138"/>
      <c r="D433" s="138"/>
      <c r="E433" s="138"/>
    </row>
    <row r="434" spans="1:8" ht="16.5" customHeight="1">
      <c r="A434" s="135"/>
      <c r="B434" s="139" t="s">
        <v>453</v>
      </c>
      <c r="C434" s="138"/>
      <c r="D434" s="138"/>
      <c r="E434" s="138"/>
      <c r="G434" s="391"/>
      <c r="H434" s="391"/>
    </row>
    <row r="435" spans="1:7" ht="16.5" customHeight="1">
      <c r="A435" s="135"/>
      <c r="B435" s="140" t="s">
        <v>454</v>
      </c>
      <c r="C435" s="137">
        <f>C439+C436</f>
        <v>2815895</v>
      </c>
      <c r="D435" s="137">
        <f>D439+D436</f>
        <v>-250160</v>
      </c>
      <c r="E435" s="137">
        <f aca="true" t="shared" si="7" ref="E435:E440">D435+C435</f>
        <v>2565735</v>
      </c>
      <c r="G435" s="391">
        <f>E435+E432</f>
        <v>0</v>
      </c>
    </row>
    <row r="436" spans="1:5" ht="16.5" customHeight="1">
      <c r="A436" s="135"/>
      <c r="B436" s="141" t="s">
        <v>493</v>
      </c>
      <c r="C436" s="142">
        <f>C438-C437</f>
        <v>1379695</v>
      </c>
      <c r="D436" s="142">
        <f>D438-D437</f>
        <v>-250160</v>
      </c>
      <c r="E436" s="137">
        <f>E438-E437</f>
        <v>1129535</v>
      </c>
    </row>
    <row r="437" spans="1:5" ht="16.5" customHeight="1">
      <c r="A437" s="135"/>
      <c r="B437" s="140" t="s">
        <v>486</v>
      </c>
      <c r="C437" s="49">
        <v>1087908</v>
      </c>
      <c r="D437" s="49">
        <v>355727</v>
      </c>
      <c r="E437" s="137">
        <f t="shared" si="7"/>
        <v>1443635</v>
      </c>
    </row>
    <row r="438" spans="1:5" ht="16.5" customHeight="1">
      <c r="A438" s="135"/>
      <c r="B438" s="140" t="s">
        <v>487</v>
      </c>
      <c r="C438" s="49">
        <v>2467603</v>
      </c>
      <c r="D438" s="49">
        <v>105567</v>
      </c>
      <c r="E438" s="137">
        <f t="shared" si="7"/>
        <v>2573170</v>
      </c>
    </row>
    <row r="439" spans="1:5" ht="16.5" customHeight="1">
      <c r="A439" s="135"/>
      <c r="B439" s="141" t="s">
        <v>492</v>
      </c>
      <c r="C439" s="142">
        <f>C440-C441</f>
        <v>1436200</v>
      </c>
      <c r="D439" s="142">
        <f>D440-D441</f>
        <v>0</v>
      </c>
      <c r="E439" s="137">
        <f t="shared" si="7"/>
        <v>1436200</v>
      </c>
    </row>
    <row r="440" spans="1:5" ht="16.5" customHeight="1">
      <c r="A440" s="135"/>
      <c r="B440" s="140" t="s">
        <v>488</v>
      </c>
      <c r="C440" s="49">
        <v>1436200</v>
      </c>
      <c r="D440" s="49"/>
      <c r="E440" s="137">
        <f t="shared" si="7"/>
        <v>1436200</v>
      </c>
    </row>
    <row r="441" spans="1:5" ht="16.5" customHeight="1">
      <c r="A441" s="135"/>
      <c r="B441" s="140" t="s">
        <v>489</v>
      </c>
      <c r="C441" s="49">
        <v>0</v>
      </c>
      <c r="D441" s="49"/>
      <c r="E441" s="49"/>
    </row>
    <row r="442" spans="1:5" ht="16.5" customHeight="1">
      <c r="A442" s="135"/>
      <c r="B442" s="141" t="s">
        <v>490</v>
      </c>
      <c r="C442" s="143">
        <v>0</v>
      </c>
      <c r="D442" s="143"/>
      <c r="E442" s="143"/>
    </row>
    <row r="443" spans="1:5" ht="16.5" customHeight="1">
      <c r="A443" s="135"/>
      <c r="B443" s="140" t="s">
        <v>491</v>
      </c>
      <c r="C443" s="49">
        <v>0</v>
      </c>
      <c r="D443" s="49"/>
      <c r="E443" s="49"/>
    </row>
  </sheetData>
  <sheetProtection/>
  <mergeCells count="1">
    <mergeCell ref="A1:C1"/>
  </mergeCells>
  <printOptions/>
  <pageMargins left="0.4330708661417323" right="0.2755905511811024" top="0.3149606299212598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140625" style="0" customWidth="1"/>
    <col min="2" max="2" width="41.8515625" style="0" customWidth="1"/>
    <col min="3" max="3" width="12.28125" style="11" customWidth="1"/>
    <col min="4" max="4" width="13.140625" style="11" customWidth="1"/>
    <col min="5" max="5" width="11.421875" style="0" customWidth="1"/>
    <col min="6" max="6" width="11.7109375" style="0" customWidth="1"/>
    <col min="7" max="7" width="12.7109375" style="0" customWidth="1"/>
    <col min="8" max="8" width="12.421875" style="0" customWidth="1"/>
    <col min="9" max="9" width="13.28125" style="0" customWidth="1"/>
    <col min="10" max="10" width="13.7109375" style="0" customWidth="1"/>
    <col min="11" max="11" width="13.28125" style="0" customWidth="1"/>
    <col min="12" max="12" width="8.57421875" style="0" customWidth="1"/>
    <col min="13" max="13" width="9.28125" style="0" customWidth="1"/>
    <col min="14" max="14" width="9.00390625" style="0" customWidth="1"/>
    <col min="15" max="15" width="9.421875" style="0" customWidth="1"/>
    <col min="16" max="16" width="9.57421875" style="0" customWidth="1"/>
  </cols>
  <sheetData>
    <row r="1" spans="1:11" ht="15" customHeight="1">
      <c r="A1" s="418" t="s">
        <v>626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8" ht="99.75" customHeight="1">
      <c r="A2" s="419" t="s">
        <v>143</v>
      </c>
      <c r="B2" s="419"/>
      <c r="C2" s="16" t="s">
        <v>124</v>
      </c>
      <c r="D2" s="16" t="s">
        <v>125</v>
      </c>
      <c r="E2" s="16" t="s">
        <v>121</v>
      </c>
      <c r="F2" s="16" t="s">
        <v>122</v>
      </c>
      <c r="G2" s="16" t="s">
        <v>120</v>
      </c>
      <c r="H2" s="16" t="s">
        <v>123</v>
      </c>
      <c r="I2" s="16" t="s">
        <v>127</v>
      </c>
      <c r="J2" s="16" t="s">
        <v>126</v>
      </c>
      <c r="K2" s="17" t="s">
        <v>128</v>
      </c>
      <c r="L2" s="6"/>
      <c r="M2" s="6"/>
      <c r="N2" s="6"/>
      <c r="O2" s="6"/>
      <c r="P2" s="6"/>
      <c r="Q2" s="3"/>
      <c r="R2" s="3"/>
    </row>
    <row r="3" spans="1:18" s="11" customFormat="1" ht="24" customHeight="1">
      <c r="A3" s="371" t="s">
        <v>756</v>
      </c>
      <c r="B3" s="372" t="s">
        <v>757</v>
      </c>
      <c r="C3" s="379">
        <f>C6+C60+C63</f>
        <v>1615165</v>
      </c>
      <c r="D3" s="379">
        <f aca="true" t="shared" si="0" ref="D3:J3">D6+D60+D63</f>
        <v>493357</v>
      </c>
      <c r="E3" s="379">
        <f t="shared" si="0"/>
        <v>25000</v>
      </c>
      <c r="F3" s="379">
        <f t="shared" si="0"/>
        <v>13000</v>
      </c>
      <c r="G3" s="379">
        <f t="shared" si="0"/>
        <v>54326</v>
      </c>
      <c r="H3" s="379">
        <f t="shared" si="0"/>
        <v>0</v>
      </c>
      <c r="I3" s="379">
        <f t="shared" si="0"/>
        <v>0</v>
      </c>
      <c r="J3" s="381">
        <f t="shared" si="0"/>
        <v>0</v>
      </c>
      <c r="K3" s="382">
        <f>SUM(C3:J3)</f>
        <v>2200848</v>
      </c>
      <c r="L3" s="6"/>
      <c r="M3" s="6"/>
      <c r="N3" s="6"/>
      <c r="O3" s="6"/>
      <c r="P3" s="6"/>
      <c r="Q3" s="3"/>
      <c r="R3" s="3"/>
    </row>
    <row r="4" spans="1:18" s="11" customFormat="1" ht="18.75" customHeight="1">
      <c r="A4" s="371"/>
      <c r="B4" s="146" t="s">
        <v>494</v>
      </c>
      <c r="C4" s="379">
        <f>C7+C61+C64</f>
        <v>27730</v>
      </c>
      <c r="D4" s="379">
        <f aca="true" t="shared" si="1" ref="D4:J4">D7+D61+D64</f>
        <v>-28925</v>
      </c>
      <c r="E4" s="379">
        <f t="shared" si="1"/>
        <v>-2300</v>
      </c>
      <c r="F4" s="379">
        <f t="shared" si="1"/>
        <v>-7500</v>
      </c>
      <c r="G4" s="379">
        <f t="shared" si="1"/>
        <v>-14583</v>
      </c>
      <c r="H4" s="379">
        <f t="shared" si="1"/>
        <v>0</v>
      </c>
      <c r="I4" s="379">
        <f t="shared" si="1"/>
        <v>0</v>
      </c>
      <c r="J4" s="381">
        <f t="shared" si="1"/>
        <v>0</v>
      </c>
      <c r="K4" s="382">
        <f>SUM(C4:J4)</f>
        <v>-25578</v>
      </c>
      <c r="L4" s="6"/>
      <c r="M4" s="6"/>
      <c r="N4" s="6"/>
      <c r="O4" s="6"/>
      <c r="P4" s="6"/>
      <c r="Q4" s="3"/>
      <c r="R4" s="3"/>
    </row>
    <row r="5" spans="1:18" s="11" customFormat="1" ht="27" customHeight="1" thickBot="1">
      <c r="A5" s="373"/>
      <c r="B5" s="374" t="s">
        <v>758</v>
      </c>
      <c r="C5" s="380">
        <f>C3+C4</f>
        <v>1642895</v>
      </c>
      <c r="D5" s="380">
        <f aca="true" t="shared" si="2" ref="D5:J5">D3+D4</f>
        <v>464432</v>
      </c>
      <c r="E5" s="380">
        <f t="shared" si="2"/>
        <v>22700</v>
      </c>
      <c r="F5" s="380">
        <f t="shared" si="2"/>
        <v>5500</v>
      </c>
      <c r="G5" s="380">
        <f t="shared" si="2"/>
        <v>39743</v>
      </c>
      <c r="H5" s="380">
        <f t="shared" si="2"/>
        <v>0</v>
      </c>
      <c r="I5" s="380">
        <f t="shared" si="2"/>
        <v>0</v>
      </c>
      <c r="J5" s="383">
        <f t="shared" si="2"/>
        <v>0</v>
      </c>
      <c r="K5" s="384">
        <f>SUM(C5:J5)</f>
        <v>2175270</v>
      </c>
      <c r="L5" s="6"/>
      <c r="M5" s="6"/>
      <c r="N5" s="6"/>
      <c r="O5" s="6"/>
      <c r="P5" s="6"/>
      <c r="Q5" s="3"/>
      <c r="R5" s="3"/>
    </row>
    <row r="6" spans="1:18" ht="29.25" customHeight="1">
      <c r="A6" s="216" t="s">
        <v>353</v>
      </c>
      <c r="B6" s="215" t="s">
        <v>759</v>
      </c>
      <c r="C6" s="375">
        <f>C9+C12+C15+C18+C21+C24+C27+C30+C33+C36+C45+C48+C51+C54+C57+C39+C42</f>
        <v>1615165</v>
      </c>
      <c r="D6" s="375">
        <f aca="true" t="shared" si="3" ref="D6:J6">D9+D12+D15+D18+D21+D24+D27+D30+D33+D36+D45+D48+D51+D54+D57+D39+D42</f>
        <v>456357</v>
      </c>
      <c r="E6" s="375">
        <f t="shared" si="3"/>
        <v>25000</v>
      </c>
      <c r="F6" s="375">
        <f t="shared" si="3"/>
        <v>0</v>
      </c>
      <c r="G6" s="375">
        <f t="shared" si="3"/>
        <v>54326</v>
      </c>
      <c r="H6" s="375">
        <f t="shared" si="3"/>
        <v>0</v>
      </c>
      <c r="I6" s="375">
        <f t="shared" si="3"/>
        <v>0</v>
      </c>
      <c r="J6" s="375">
        <f t="shared" si="3"/>
        <v>0</v>
      </c>
      <c r="K6" s="375">
        <f>SUM(C6:J6)</f>
        <v>2150848</v>
      </c>
      <c r="L6" s="7"/>
      <c r="M6" s="7"/>
      <c r="N6" s="7"/>
      <c r="O6" s="7"/>
      <c r="P6" s="7"/>
      <c r="Q6" s="5"/>
      <c r="R6" s="3"/>
    </row>
    <row r="7" spans="1:18" s="11" customFormat="1" ht="18.75" customHeight="1">
      <c r="A7" s="32"/>
      <c r="B7" s="376" t="s">
        <v>494</v>
      </c>
      <c r="C7" s="377">
        <f>C10+C13+C16+C19+C22+C25+C28+C31+C34+C37+C40+C43+C46+C49+C52+C55+C58</f>
        <v>27730</v>
      </c>
      <c r="D7" s="377">
        <f aca="true" t="shared" si="4" ref="D7:K7">D10+D13+D16+D19+D22+D25+D28+D31+D34+D37+D40+D43+D46+D49+D52+D55+D58</f>
        <v>-15425</v>
      </c>
      <c r="E7" s="377">
        <f t="shared" si="4"/>
        <v>-2300</v>
      </c>
      <c r="F7" s="377">
        <f t="shared" si="4"/>
        <v>0</v>
      </c>
      <c r="G7" s="377">
        <f t="shared" si="4"/>
        <v>-14583</v>
      </c>
      <c r="H7" s="377">
        <f t="shared" si="4"/>
        <v>0</v>
      </c>
      <c r="I7" s="377">
        <f t="shared" si="4"/>
        <v>0</v>
      </c>
      <c r="J7" s="377">
        <f t="shared" si="4"/>
        <v>0</v>
      </c>
      <c r="K7" s="377">
        <f t="shared" si="4"/>
        <v>-4578</v>
      </c>
      <c r="L7" s="7"/>
      <c r="M7" s="7"/>
      <c r="N7" s="7"/>
      <c r="O7" s="7"/>
      <c r="P7" s="7"/>
      <c r="Q7" s="5"/>
      <c r="R7" s="3"/>
    </row>
    <row r="8" spans="1:18" s="11" customFormat="1" ht="29.25" customHeight="1" thickBot="1">
      <c r="A8" s="219"/>
      <c r="B8" s="225" t="s">
        <v>760</v>
      </c>
      <c r="C8" s="378">
        <f>C6+C7</f>
        <v>1642895</v>
      </c>
      <c r="D8" s="378">
        <f aca="true" t="shared" si="5" ref="D8:K8">D6+D7</f>
        <v>440932</v>
      </c>
      <c r="E8" s="378">
        <f t="shared" si="5"/>
        <v>22700</v>
      </c>
      <c r="F8" s="378">
        <f t="shared" si="5"/>
        <v>0</v>
      </c>
      <c r="G8" s="378">
        <f t="shared" si="5"/>
        <v>39743</v>
      </c>
      <c r="H8" s="378">
        <f t="shared" si="5"/>
        <v>0</v>
      </c>
      <c r="I8" s="378">
        <f t="shared" si="5"/>
        <v>0</v>
      </c>
      <c r="J8" s="378">
        <f t="shared" si="5"/>
        <v>0</v>
      </c>
      <c r="K8" s="378">
        <f t="shared" si="5"/>
        <v>2146270</v>
      </c>
      <c r="L8" s="7"/>
      <c r="M8" s="7"/>
      <c r="N8" s="7"/>
      <c r="O8" s="7"/>
      <c r="P8" s="7"/>
      <c r="Q8" s="5"/>
      <c r="R8" s="3"/>
    </row>
    <row r="9" spans="1:18" ht="14.25" customHeight="1">
      <c r="A9" s="147"/>
      <c r="B9" s="148" t="s">
        <v>357</v>
      </c>
      <c r="C9" s="149">
        <v>88398</v>
      </c>
      <c r="D9" s="149">
        <v>1800</v>
      </c>
      <c r="E9" s="150"/>
      <c r="F9" s="150"/>
      <c r="G9" s="150"/>
      <c r="H9" s="151"/>
      <c r="I9" s="151"/>
      <c r="J9" s="151"/>
      <c r="K9" s="150">
        <f>SUM(C9:J9)</f>
        <v>90198</v>
      </c>
      <c r="L9" s="7"/>
      <c r="M9" s="7"/>
      <c r="N9" s="7"/>
      <c r="O9" s="7"/>
      <c r="P9" s="7"/>
      <c r="Q9" s="5"/>
      <c r="R9" s="3"/>
    </row>
    <row r="10" spans="1:18" s="11" customFormat="1" ht="14.25" customHeight="1">
      <c r="A10" s="18"/>
      <c r="B10" s="145" t="s">
        <v>494</v>
      </c>
      <c r="C10" s="20">
        <v>1500</v>
      </c>
      <c r="D10" s="20"/>
      <c r="E10" s="48"/>
      <c r="F10" s="48"/>
      <c r="G10" s="48"/>
      <c r="H10" s="12"/>
      <c r="I10" s="12"/>
      <c r="J10" s="12"/>
      <c r="K10" s="150">
        <f>SUM(C10:J10)</f>
        <v>1500</v>
      </c>
      <c r="L10" s="7"/>
      <c r="M10" s="7"/>
      <c r="N10" s="7"/>
      <c r="O10" s="7"/>
      <c r="P10" s="7"/>
      <c r="Q10" s="5"/>
      <c r="R10" s="3"/>
    </row>
    <row r="11" spans="1:18" s="11" customFormat="1" ht="29.25" customHeight="1" thickBot="1">
      <c r="A11" s="154"/>
      <c r="B11" s="155" t="s">
        <v>495</v>
      </c>
      <c r="C11" s="156">
        <f>C9+C10</f>
        <v>89898</v>
      </c>
      <c r="D11" s="156">
        <f aca="true" t="shared" si="6" ref="D11:K11">D9+D10</f>
        <v>1800</v>
      </c>
      <c r="E11" s="156">
        <f t="shared" si="6"/>
        <v>0</v>
      </c>
      <c r="F11" s="156">
        <f t="shared" si="6"/>
        <v>0</v>
      </c>
      <c r="G11" s="156">
        <f t="shared" si="6"/>
        <v>0</v>
      </c>
      <c r="H11" s="156">
        <f t="shared" si="6"/>
        <v>0</v>
      </c>
      <c r="I11" s="156">
        <f t="shared" si="6"/>
        <v>0</v>
      </c>
      <c r="J11" s="156">
        <f t="shared" si="6"/>
        <v>0</v>
      </c>
      <c r="K11" s="156">
        <f t="shared" si="6"/>
        <v>91698</v>
      </c>
      <c r="L11" s="7"/>
      <c r="M11" s="7"/>
      <c r="N11" s="7"/>
      <c r="O11" s="7"/>
      <c r="P11" s="7"/>
      <c r="Q11" s="5"/>
      <c r="R11" s="3"/>
    </row>
    <row r="12" spans="1:18" s="11" customFormat="1" ht="14.25" customHeight="1">
      <c r="A12" s="147"/>
      <c r="B12" s="148" t="s">
        <v>0</v>
      </c>
      <c r="C12" s="149">
        <v>603566</v>
      </c>
      <c r="D12" s="149">
        <v>170760</v>
      </c>
      <c r="E12" s="150">
        <v>25000</v>
      </c>
      <c r="F12" s="150"/>
      <c r="G12" s="150">
        <v>4986</v>
      </c>
      <c r="H12" s="151"/>
      <c r="I12" s="151"/>
      <c r="J12" s="151"/>
      <c r="K12" s="150">
        <f>SUM(C12:J12)</f>
        <v>804312</v>
      </c>
      <c r="L12" s="7"/>
      <c r="M12" s="7"/>
      <c r="N12" s="7"/>
      <c r="O12" s="7"/>
      <c r="P12" s="7"/>
      <c r="Q12" s="5"/>
      <c r="R12" s="3"/>
    </row>
    <row r="13" spans="1:18" s="11" customFormat="1" ht="14.25" customHeight="1">
      <c r="A13" s="18"/>
      <c r="B13" s="145" t="s">
        <v>494</v>
      </c>
      <c r="C13" s="20">
        <v>15260</v>
      </c>
      <c r="D13" s="20">
        <v>-3161</v>
      </c>
      <c r="E13" s="48">
        <v>-2300</v>
      </c>
      <c r="F13" s="48"/>
      <c r="G13" s="48">
        <v>1701</v>
      </c>
      <c r="H13" s="12"/>
      <c r="I13" s="12"/>
      <c r="J13" s="12"/>
      <c r="K13" s="150">
        <f>SUM(C13:J13)</f>
        <v>11500</v>
      </c>
      <c r="L13" s="7"/>
      <c r="M13" s="7"/>
      <c r="N13" s="7"/>
      <c r="O13" s="7"/>
      <c r="P13" s="7"/>
      <c r="Q13" s="5"/>
      <c r="R13" s="3"/>
    </row>
    <row r="14" spans="1:18" s="11" customFormat="1" ht="14.25" customHeight="1" thickBot="1">
      <c r="A14" s="154"/>
      <c r="B14" s="155" t="s">
        <v>496</v>
      </c>
      <c r="C14" s="156">
        <f>C12+C13</f>
        <v>618826</v>
      </c>
      <c r="D14" s="156">
        <f aca="true" t="shared" si="7" ref="D14:K14">D12+D13</f>
        <v>167599</v>
      </c>
      <c r="E14" s="156">
        <f t="shared" si="7"/>
        <v>22700</v>
      </c>
      <c r="F14" s="156">
        <f t="shared" si="7"/>
        <v>0</v>
      </c>
      <c r="G14" s="156">
        <f t="shared" si="7"/>
        <v>6687</v>
      </c>
      <c r="H14" s="156">
        <f t="shared" si="7"/>
        <v>0</v>
      </c>
      <c r="I14" s="156">
        <f t="shared" si="7"/>
        <v>0</v>
      </c>
      <c r="J14" s="156">
        <f t="shared" si="7"/>
        <v>0</v>
      </c>
      <c r="K14" s="156">
        <f t="shared" si="7"/>
        <v>815812</v>
      </c>
      <c r="L14" s="7"/>
      <c r="M14" s="7"/>
      <c r="N14" s="7"/>
      <c r="O14" s="7"/>
      <c r="P14" s="7"/>
      <c r="Q14" s="5"/>
      <c r="R14" s="3"/>
    </row>
    <row r="15" spans="1:18" ht="14.25" customHeight="1">
      <c r="A15" s="147"/>
      <c r="B15" s="157" t="s">
        <v>59</v>
      </c>
      <c r="C15" s="149">
        <v>35860</v>
      </c>
      <c r="D15" s="149">
        <v>12400</v>
      </c>
      <c r="E15" s="158"/>
      <c r="F15" s="158"/>
      <c r="G15" s="158"/>
      <c r="H15" s="158"/>
      <c r="I15" s="158"/>
      <c r="J15" s="158"/>
      <c r="K15" s="150">
        <f>SUM(C15:J15)</f>
        <v>48260</v>
      </c>
      <c r="L15" s="8"/>
      <c r="M15" s="8"/>
      <c r="N15" s="8"/>
      <c r="O15" s="8"/>
      <c r="P15" s="8"/>
      <c r="Q15" s="3"/>
      <c r="R15" s="3"/>
    </row>
    <row r="16" spans="1:18" s="11" customFormat="1" ht="14.25" customHeight="1">
      <c r="A16" s="18"/>
      <c r="B16" s="145" t="s">
        <v>494</v>
      </c>
      <c r="C16" s="20">
        <v>500</v>
      </c>
      <c r="D16" s="20">
        <v>-3700</v>
      </c>
      <c r="E16" s="13"/>
      <c r="F16" s="13"/>
      <c r="G16" s="13"/>
      <c r="H16" s="13"/>
      <c r="I16" s="13"/>
      <c r="J16" s="13"/>
      <c r="K16" s="150">
        <f>SUM(C16:J16)</f>
        <v>-3200</v>
      </c>
      <c r="L16" s="8"/>
      <c r="M16" s="8"/>
      <c r="N16" s="8"/>
      <c r="O16" s="8"/>
      <c r="P16" s="8"/>
      <c r="Q16" s="3"/>
      <c r="R16" s="3"/>
    </row>
    <row r="17" spans="1:18" s="11" customFormat="1" ht="14.25" customHeight="1" thickBot="1">
      <c r="A17" s="154"/>
      <c r="B17" s="155" t="s">
        <v>497</v>
      </c>
      <c r="C17" s="156">
        <f>C15+C16</f>
        <v>36360</v>
      </c>
      <c r="D17" s="156">
        <f aca="true" t="shared" si="8" ref="D17:K17">D15+D16</f>
        <v>8700</v>
      </c>
      <c r="E17" s="156">
        <f t="shared" si="8"/>
        <v>0</v>
      </c>
      <c r="F17" s="156">
        <f t="shared" si="8"/>
        <v>0</v>
      </c>
      <c r="G17" s="156">
        <f t="shared" si="8"/>
        <v>0</v>
      </c>
      <c r="H17" s="156">
        <f t="shared" si="8"/>
        <v>0</v>
      </c>
      <c r="I17" s="156">
        <f t="shared" si="8"/>
        <v>0</v>
      </c>
      <c r="J17" s="156">
        <f t="shared" si="8"/>
        <v>0</v>
      </c>
      <c r="K17" s="156">
        <f t="shared" si="8"/>
        <v>45060</v>
      </c>
      <c r="L17" s="8"/>
      <c r="M17" s="8"/>
      <c r="N17" s="8"/>
      <c r="O17" s="8"/>
      <c r="P17" s="8"/>
      <c r="Q17" s="3"/>
      <c r="R17" s="3"/>
    </row>
    <row r="18" spans="1:18" ht="14.25" customHeight="1">
      <c r="A18" s="147"/>
      <c r="B18" s="157" t="s">
        <v>1</v>
      </c>
      <c r="C18" s="149">
        <v>117738</v>
      </c>
      <c r="D18" s="149">
        <v>37800</v>
      </c>
      <c r="E18" s="158"/>
      <c r="F18" s="158"/>
      <c r="G18" s="158">
        <v>10200</v>
      </c>
      <c r="H18" s="158"/>
      <c r="I18" s="158"/>
      <c r="J18" s="158"/>
      <c r="K18" s="150">
        <f>SUM(C18:J18)</f>
        <v>165738</v>
      </c>
      <c r="L18" s="8"/>
      <c r="M18" s="8"/>
      <c r="N18" s="8"/>
      <c r="O18" s="8"/>
      <c r="P18" s="8"/>
      <c r="Q18" s="3"/>
      <c r="R18" s="3"/>
    </row>
    <row r="19" spans="1:18" s="11" customFormat="1" ht="14.25" customHeight="1">
      <c r="A19" s="18"/>
      <c r="B19" s="145" t="s">
        <v>494</v>
      </c>
      <c r="C19" s="20">
        <v>2100</v>
      </c>
      <c r="D19" s="20">
        <v>-2264</v>
      </c>
      <c r="E19" s="13"/>
      <c r="F19" s="13"/>
      <c r="G19" s="13">
        <v>-7940</v>
      </c>
      <c r="H19" s="13"/>
      <c r="I19" s="13"/>
      <c r="J19" s="13"/>
      <c r="K19" s="150">
        <f>SUM(C19:J19)</f>
        <v>-8104</v>
      </c>
      <c r="L19" s="8"/>
      <c r="M19" s="8"/>
      <c r="N19" s="8"/>
      <c r="O19" s="8"/>
      <c r="P19" s="8"/>
      <c r="Q19" s="3"/>
      <c r="R19" s="3"/>
    </row>
    <row r="20" spans="1:18" s="11" customFormat="1" ht="14.25" customHeight="1" thickBot="1">
      <c r="A20" s="154"/>
      <c r="B20" s="155" t="s">
        <v>498</v>
      </c>
      <c r="C20" s="156">
        <f>C18+C19</f>
        <v>119838</v>
      </c>
      <c r="D20" s="156">
        <f aca="true" t="shared" si="9" ref="D20:K20">D18+D19</f>
        <v>35536</v>
      </c>
      <c r="E20" s="156">
        <f t="shared" si="9"/>
        <v>0</v>
      </c>
      <c r="F20" s="156">
        <f t="shared" si="9"/>
        <v>0</v>
      </c>
      <c r="G20" s="156">
        <f t="shared" si="9"/>
        <v>2260</v>
      </c>
      <c r="H20" s="156">
        <f t="shared" si="9"/>
        <v>0</v>
      </c>
      <c r="I20" s="156">
        <f t="shared" si="9"/>
        <v>0</v>
      </c>
      <c r="J20" s="156">
        <f t="shared" si="9"/>
        <v>0</v>
      </c>
      <c r="K20" s="156">
        <f t="shared" si="9"/>
        <v>157634</v>
      </c>
      <c r="L20" s="8"/>
      <c r="M20" s="8"/>
      <c r="N20" s="8"/>
      <c r="O20" s="8"/>
      <c r="P20" s="8"/>
      <c r="Q20" s="3"/>
      <c r="R20" s="3"/>
    </row>
    <row r="21" spans="1:18" ht="14.25" customHeight="1">
      <c r="A21" s="147"/>
      <c r="B21" s="157" t="s">
        <v>2</v>
      </c>
      <c r="C21" s="149">
        <v>69127</v>
      </c>
      <c r="D21" s="149">
        <v>28381</v>
      </c>
      <c r="E21" s="158"/>
      <c r="F21" s="158"/>
      <c r="G21" s="158">
        <v>1264</v>
      </c>
      <c r="H21" s="158"/>
      <c r="I21" s="158"/>
      <c r="J21" s="158"/>
      <c r="K21" s="150">
        <f>SUM(C21:J21)</f>
        <v>98772</v>
      </c>
      <c r="L21" s="8"/>
      <c r="M21" s="8"/>
      <c r="N21" s="8"/>
      <c r="O21" s="8"/>
      <c r="P21" s="8"/>
      <c r="Q21" s="3"/>
      <c r="R21" s="3"/>
    </row>
    <row r="22" spans="1:18" s="11" customFormat="1" ht="14.25" customHeight="1">
      <c r="A22" s="18"/>
      <c r="B22" s="145" t="s">
        <v>494</v>
      </c>
      <c r="C22" s="20"/>
      <c r="D22" s="20">
        <v>-1499</v>
      </c>
      <c r="E22" s="13"/>
      <c r="F22" s="13"/>
      <c r="G22" s="13">
        <v>235</v>
      </c>
      <c r="H22" s="13"/>
      <c r="I22" s="13"/>
      <c r="J22" s="13"/>
      <c r="K22" s="150">
        <f>SUM(C22:J22)</f>
        <v>-1264</v>
      </c>
      <c r="L22" s="8"/>
      <c r="M22" s="8"/>
      <c r="N22" s="8"/>
      <c r="O22" s="8"/>
      <c r="P22" s="8"/>
      <c r="Q22" s="3"/>
      <c r="R22" s="3"/>
    </row>
    <row r="23" spans="1:18" s="11" customFormat="1" ht="14.25" customHeight="1" thickBot="1">
      <c r="A23" s="154"/>
      <c r="B23" s="155" t="s">
        <v>499</v>
      </c>
      <c r="C23" s="156">
        <f>C21+C22</f>
        <v>69127</v>
      </c>
      <c r="D23" s="156">
        <f aca="true" t="shared" si="10" ref="D23:K23">D21+D22</f>
        <v>26882</v>
      </c>
      <c r="E23" s="156">
        <f t="shared" si="10"/>
        <v>0</v>
      </c>
      <c r="F23" s="156">
        <f t="shared" si="10"/>
        <v>0</v>
      </c>
      <c r="G23" s="156">
        <f t="shared" si="10"/>
        <v>1499</v>
      </c>
      <c r="H23" s="156">
        <f t="shared" si="10"/>
        <v>0</v>
      </c>
      <c r="I23" s="156">
        <f>I21+I22</f>
        <v>0</v>
      </c>
      <c r="J23" s="156">
        <f t="shared" si="10"/>
        <v>0</v>
      </c>
      <c r="K23" s="156">
        <f t="shared" si="10"/>
        <v>97508</v>
      </c>
      <c r="L23" s="8"/>
      <c r="M23" s="8"/>
      <c r="N23" s="8"/>
      <c r="O23" s="8"/>
      <c r="P23" s="8"/>
      <c r="Q23" s="3"/>
      <c r="R23" s="3"/>
    </row>
    <row r="24" spans="1:18" ht="14.25" customHeight="1">
      <c r="A24" s="147"/>
      <c r="B24" s="157" t="s">
        <v>3</v>
      </c>
      <c r="C24" s="149">
        <v>52124</v>
      </c>
      <c r="D24" s="149">
        <v>14590</v>
      </c>
      <c r="E24" s="158"/>
      <c r="F24" s="158"/>
      <c r="G24" s="158">
        <v>200</v>
      </c>
      <c r="H24" s="158"/>
      <c r="I24" s="158"/>
      <c r="J24" s="158"/>
      <c r="K24" s="150">
        <f>SUM(C24:J24)</f>
        <v>66914</v>
      </c>
      <c r="L24" s="8"/>
      <c r="M24" s="8"/>
      <c r="N24" s="8"/>
      <c r="O24" s="8"/>
      <c r="P24" s="8"/>
      <c r="Q24" s="3"/>
      <c r="R24" s="3"/>
    </row>
    <row r="25" spans="1:18" s="11" customFormat="1" ht="14.25" customHeight="1">
      <c r="A25" s="18"/>
      <c r="B25" s="145" t="s">
        <v>494</v>
      </c>
      <c r="C25" s="20">
        <v>660</v>
      </c>
      <c r="D25" s="20">
        <v>200</v>
      </c>
      <c r="E25" s="13"/>
      <c r="F25" s="13"/>
      <c r="G25" s="13">
        <v>-200</v>
      </c>
      <c r="H25" s="13"/>
      <c r="I25" s="13"/>
      <c r="J25" s="13"/>
      <c r="K25" s="150">
        <f>SUM(C25:J25)</f>
        <v>660</v>
      </c>
      <c r="L25" s="8"/>
      <c r="M25" s="8"/>
      <c r="N25" s="8"/>
      <c r="O25" s="8"/>
      <c r="P25" s="8"/>
      <c r="Q25" s="3"/>
      <c r="R25" s="3"/>
    </row>
    <row r="26" spans="1:18" s="11" customFormat="1" ht="14.25" customHeight="1" thickBot="1">
      <c r="A26" s="154"/>
      <c r="B26" s="155" t="s">
        <v>500</v>
      </c>
      <c r="C26" s="156">
        <f>C24+C25</f>
        <v>52784</v>
      </c>
      <c r="D26" s="156">
        <f aca="true" t="shared" si="11" ref="D26:K26">D24+D25</f>
        <v>14790</v>
      </c>
      <c r="E26" s="156">
        <f t="shared" si="11"/>
        <v>0</v>
      </c>
      <c r="F26" s="156">
        <f t="shared" si="11"/>
        <v>0</v>
      </c>
      <c r="G26" s="156">
        <f t="shared" si="11"/>
        <v>0</v>
      </c>
      <c r="H26" s="156">
        <f t="shared" si="11"/>
        <v>0</v>
      </c>
      <c r="I26" s="156">
        <f t="shared" si="11"/>
        <v>0</v>
      </c>
      <c r="J26" s="156">
        <f t="shared" si="11"/>
        <v>0</v>
      </c>
      <c r="K26" s="156">
        <f t="shared" si="11"/>
        <v>67574</v>
      </c>
      <c r="L26" s="8"/>
      <c r="M26" s="8"/>
      <c r="N26" s="8"/>
      <c r="O26" s="8"/>
      <c r="P26" s="8"/>
      <c r="Q26" s="3"/>
      <c r="R26" s="3"/>
    </row>
    <row r="27" spans="1:18" ht="14.25" customHeight="1">
      <c r="A27" s="147"/>
      <c r="B27" s="157" t="s">
        <v>4</v>
      </c>
      <c r="C27" s="149">
        <v>47531</v>
      </c>
      <c r="D27" s="149">
        <v>11302</v>
      </c>
      <c r="E27" s="158"/>
      <c r="F27" s="158"/>
      <c r="G27" s="158"/>
      <c r="H27" s="158"/>
      <c r="I27" s="158"/>
      <c r="J27" s="158"/>
      <c r="K27" s="150">
        <f>SUM(C27:J27)</f>
        <v>58833</v>
      </c>
      <c r="L27" s="8"/>
      <c r="M27" s="8"/>
      <c r="N27" s="8"/>
      <c r="O27" s="8"/>
      <c r="P27" s="8"/>
      <c r="Q27" s="3"/>
      <c r="R27" s="3"/>
    </row>
    <row r="28" spans="1:18" s="11" customFormat="1" ht="14.25" customHeight="1">
      <c r="A28" s="18"/>
      <c r="B28" s="145" t="s">
        <v>494</v>
      </c>
      <c r="C28" s="20">
        <v>-810</v>
      </c>
      <c r="D28" s="20"/>
      <c r="E28" s="13"/>
      <c r="F28" s="13"/>
      <c r="G28" s="13"/>
      <c r="H28" s="13"/>
      <c r="I28" s="13"/>
      <c r="J28" s="13"/>
      <c r="K28" s="150">
        <f>SUM(C28:J28)</f>
        <v>-810</v>
      </c>
      <c r="L28" s="8"/>
      <c r="M28" s="8"/>
      <c r="N28" s="8"/>
      <c r="O28" s="8"/>
      <c r="P28" s="8"/>
      <c r="Q28" s="3"/>
      <c r="R28" s="3"/>
    </row>
    <row r="29" spans="1:18" s="11" customFormat="1" ht="14.25" customHeight="1" thickBot="1">
      <c r="A29" s="154"/>
      <c r="B29" s="155" t="s">
        <v>501</v>
      </c>
      <c r="C29" s="156">
        <f>C27+C28</f>
        <v>46721</v>
      </c>
      <c r="D29" s="156">
        <f aca="true" t="shared" si="12" ref="D29:K29">D27+D28</f>
        <v>11302</v>
      </c>
      <c r="E29" s="156">
        <f t="shared" si="12"/>
        <v>0</v>
      </c>
      <c r="F29" s="156">
        <f t="shared" si="12"/>
        <v>0</v>
      </c>
      <c r="G29" s="156">
        <f t="shared" si="12"/>
        <v>0</v>
      </c>
      <c r="H29" s="156">
        <f t="shared" si="12"/>
        <v>0</v>
      </c>
      <c r="I29" s="156">
        <f t="shared" si="12"/>
        <v>0</v>
      </c>
      <c r="J29" s="156">
        <f t="shared" si="12"/>
        <v>0</v>
      </c>
      <c r="K29" s="156">
        <f t="shared" si="12"/>
        <v>58023</v>
      </c>
      <c r="L29" s="8"/>
      <c r="M29" s="8"/>
      <c r="N29" s="8"/>
      <c r="O29" s="8"/>
      <c r="P29" s="8"/>
      <c r="Q29" s="3"/>
      <c r="R29" s="3"/>
    </row>
    <row r="30" spans="1:18" ht="14.25" customHeight="1">
      <c r="A30" s="147"/>
      <c r="B30" s="157" t="s">
        <v>5</v>
      </c>
      <c r="C30" s="149">
        <v>48447</v>
      </c>
      <c r="D30" s="149">
        <v>12410</v>
      </c>
      <c r="E30" s="158"/>
      <c r="F30" s="158"/>
      <c r="G30" s="158">
        <v>1000</v>
      </c>
      <c r="H30" s="158"/>
      <c r="I30" s="158"/>
      <c r="J30" s="158"/>
      <c r="K30" s="150">
        <f>SUM(C30:J30)</f>
        <v>61857</v>
      </c>
      <c r="L30" s="8"/>
      <c r="M30" s="8"/>
      <c r="N30" s="8"/>
      <c r="O30" s="8"/>
      <c r="P30" s="8"/>
      <c r="Q30" s="3"/>
      <c r="R30" s="3"/>
    </row>
    <row r="31" spans="1:18" s="11" customFormat="1" ht="14.25" customHeight="1">
      <c r="A31" s="18"/>
      <c r="B31" s="145" t="s">
        <v>494</v>
      </c>
      <c r="C31" s="20">
        <v>-295</v>
      </c>
      <c r="D31" s="20"/>
      <c r="E31" s="13"/>
      <c r="F31" s="13"/>
      <c r="G31" s="13"/>
      <c r="H31" s="13"/>
      <c r="I31" s="13"/>
      <c r="J31" s="13"/>
      <c r="K31" s="150">
        <f>SUM(C31:J31)</f>
        <v>-295</v>
      </c>
      <c r="L31" s="8"/>
      <c r="M31" s="8"/>
      <c r="N31" s="8"/>
      <c r="O31" s="8"/>
      <c r="P31" s="8"/>
      <c r="Q31" s="3"/>
      <c r="R31" s="3"/>
    </row>
    <row r="32" spans="1:18" s="11" customFormat="1" ht="14.25" customHeight="1" thickBot="1">
      <c r="A32" s="154"/>
      <c r="B32" s="155" t="s">
        <v>502</v>
      </c>
      <c r="C32" s="156">
        <f>C30+C31</f>
        <v>48152</v>
      </c>
      <c r="D32" s="156">
        <f aca="true" t="shared" si="13" ref="D32:K32">D30+D31</f>
        <v>12410</v>
      </c>
      <c r="E32" s="156">
        <f t="shared" si="13"/>
        <v>0</v>
      </c>
      <c r="F32" s="156">
        <f t="shared" si="13"/>
        <v>0</v>
      </c>
      <c r="G32" s="156">
        <f t="shared" si="13"/>
        <v>1000</v>
      </c>
      <c r="H32" s="156">
        <f t="shared" si="13"/>
        <v>0</v>
      </c>
      <c r="I32" s="156">
        <f t="shared" si="13"/>
        <v>0</v>
      </c>
      <c r="J32" s="156">
        <f t="shared" si="13"/>
        <v>0</v>
      </c>
      <c r="K32" s="156">
        <f t="shared" si="13"/>
        <v>61562</v>
      </c>
      <c r="L32" s="8"/>
      <c r="M32" s="8"/>
      <c r="N32" s="8"/>
      <c r="O32" s="8"/>
      <c r="P32" s="8"/>
      <c r="Q32" s="3"/>
      <c r="R32" s="3"/>
    </row>
    <row r="33" spans="1:18" ht="14.25" customHeight="1">
      <c r="A33" s="147"/>
      <c r="B33" s="157" t="s">
        <v>6</v>
      </c>
      <c r="C33" s="149">
        <v>59540</v>
      </c>
      <c r="D33" s="149">
        <v>20604</v>
      </c>
      <c r="E33" s="158"/>
      <c r="F33" s="158"/>
      <c r="G33" s="158">
        <v>1580</v>
      </c>
      <c r="H33" s="158"/>
      <c r="I33" s="158"/>
      <c r="J33" s="158"/>
      <c r="K33" s="150">
        <f>SUM(C33:J33)</f>
        <v>81724</v>
      </c>
      <c r="L33" s="8"/>
      <c r="M33" s="8"/>
      <c r="N33" s="8"/>
      <c r="O33" s="8"/>
      <c r="P33" s="8"/>
      <c r="Q33" s="3"/>
      <c r="R33" s="3"/>
    </row>
    <row r="34" spans="1:18" s="11" customFormat="1" ht="14.25" customHeight="1">
      <c r="A34" s="18"/>
      <c r="B34" s="145" t="s">
        <v>494</v>
      </c>
      <c r="C34" s="20">
        <v>335</v>
      </c>
      <c r="D34" s="20">
        <v>-1455</v>
      </c>
      <c r="E34" s="13"/>
      <c r="F34" s="13"/>
      <c r="G34" s="13">
        <v>-45</v>
      </c>
      <c r="H34" s="13"/>
      <c r="I34" s="13"/>
      <c r="J34" s="13"/>
      <c r="K34" s="150">
        <f>SUM(C34:J34)</f>
        <v>-1165</v>
      </c>
      <c r="L34" s="8"/>
      <c r="M34" s="8"/>
      <c r="N34" s="8"/>
      <c r="O34" s="8"/>
      <c r="P34" s="8"/>
      <c r="Q34" s="3"/>
      <c r="R34" s="3"/>
    </row>
    <row r="35" spans="1:18" s="11" customFormat="1" ht="27" customHeight="1" thickBot="1">
      <c r="A35" s="154"/>
      <c r="B35" s="155" t="s">
        <v>503</v>
      </c>
      <c r="C35" s="156">
        <f>C33+C34</f>
        <v>59875</v>
      </c>
      <c r="D35" s="156">
        <f aca="true" t="shared" si="14" ref="D35:K35">D33+D34</f>
        <v>19149</v>
      </c>
      <c r="E35" s="156">
        <f t="shared" si="14"/>
        <v>0</v>
      </c>
      <c r="F35" s="156">
        <f t="shared" si="14"/>
        <v>0</v>
      </c>
      <c r="G35" s="156">
        <f t="shared" si="14"/>
        <v>1535</v>
      </c>
      <c r="H35" s="156">
        <f t="shared" si="14"/>
        <v>0</v>
      </c>
      <c r="I35" s="156">
        <f t="shared" si="14"/>
        <v>0</v>
      </c>
      <c r="J35" s="156">
        <f t="shared" si="14"/>
        <v>0</v>
      </c>
      <c r="K35" s="156">
        <f t="shared" si="14"/>
        <v>80559</v>
      </c>
      <c r="L35" s="8"/>
      <c r="M35" s="8"/>
      <c r="N35" s="8"/>
      <c r="O35" s="8"/>
      <c r="P35" s="8"/>
      <c r="Q35" s="3"/>
      <c r="R35" s="3"/>
    </row>
    <row r="36" spans="1:18" ht="14.25" customHeight="1">
      <c r="A36" s="147"/>
      <c r="B36" s="157" t="s">
        <v>7</v>
      </c>
      <c r="C36" s="149">
        <v>70380</v>
      </c>
      <c r="D36" s="149">
        <v>18990</v>
      </c>
      <c r="E36" s="158"/>
      <c r="F36" s="158"/>
      <c r="G36" s="158">
        <v>1400</v>
      </c>
      <c r="H36" s="158"/>
      <c r="I36" s="158"/>
      <c r="J36" s="158"/>
      <c r="K36" s="150">
        <f>SUM(C36:J36)</f>
        <v>90770</v>
      </c>
      <c r="L36" s="8"/>
      <c r="M36" s="8"/>
      <c r="N36" s="8"/>
      <c r="O36" s="8"/>
      <c r="P36" s="8"/>
      <c r="Q36" s="3"/>
      <c r="R36" s="3"/>
    </row>
    <row r="37" spans="1:18" s="11" customFormat="1" ht="14.25" customHeight="1">
      <c r="A37" s="18"/>
      <c r="B37" s="145" t="s">
        <v>494</v>
      </c>
      <c r="C37" s="20">
        <v>565</v>
      </c>
      <c r="D37" s="20"/>
      <c r="E37" s="13"/>
      <c r="F37" s="13"/>
      <c r="G37" s="13">
        <v>400</v>
      </c>
      <c r="H37" s="13"/>
      <c r="I37" s="13"/>
      <c r="J37" s="13"/>
      <c r="K37" s="150">
        <f>SUM(C37:J37)</f>
        <v>965</v>
      </c>
      <c r="L37" s="8"/>
      <c r="M37" s="8"/>
      <c r="N37" s="8"/>
      <c r="O37" s="8"/>
      <c r="P37" s="8"/>
      <c r="Q37" s="3"/>
      <c r="R37" s="3"/>
    </row>
    <row r="38" spans="1:18" s="11" customFormat="1" ht="14.25" customHeight="1" thickBot="1">
      <c r="A38" s="154"/>
      <c r="B38" s="155" t="s">
        <v>504</v>
      </c>
      <c r="C38" s="156">
        <f>C36+C37</f>
        <v>70945</v>
      </c>
      <c r="D38" s="156">
        <f aca="true" t="shared" si="15" ref="D38:K38">D36+D37</f>
        <v>18990</v>
      </c>
      <c r="E38" s="156">
        <f t="shared" si="15"/>
        <v>0</v>
      </c>
      <c r="F38" s="156">
        <f t="shared" si="15"/>
        <v>0</v>
      </c>
      <c r="G38" s="156">
        <f t="shared" si="15"/>
        <v>1800</v>
      </c>
      <c r="H38" s="156">
        <f t="shared" si="15"/>
        <v>0</v>
      </c>
      <c r="I38" s="156">
        <f t="shared" si="15"/>
        <v>0</v>
      </c>
      <c r="J38" s="156">
        <f t="shared" si="15"/>
        <v>0</v>
      </c>
      <c r="K38" s="156">
        <f t="shared" si="15"/>
        <v>91735</v>
      </c>
      <c r="L38" s="8"/>
      <c r="M38" s="8"/>
      <c r="N38" s="8"/>
      <c r="O38" s="8"/>
      <c r="P38" s="8"/>
      <c r="Q38" s="3"/>
      <c r="R38" s="3"/>
    </row>
    <row r="39" spans="1:18" s="11" customFormat="1" ht="14.25" customHeight="1">
      <c r="A39" s="147"/>
      <c r="B39" s="148" t="s">
        <v>8</v>
      </c>
      <c r="C39" s="149">
        <v>51929</v>
      </c>
      <c r="D39" s="149">
        <v>14999</v>
      </c>
      <c r="E39" s="158"/>
      <c r="F39" s="158"/>
      <c r="G39" s="158">
        <v>396</v>
      </c>
      <c r="H39" s="158"/>
      <c r="I39" s="158"/>
      <c r="J39" s="158"/>
      <c r="K39" s="150">
        <f>SUM(C39:J39)</f>
        <v>67324</v>
      </c>
      <c r="L39" s="8"/>
      <c r="M39" s="8"/>
      <c r="N39" s="8"/>
      <c r="O39" s="8"/>
      <c r="P39" s="8"/>
      <c r="Q39" s="3"/>
      <c r="R39" s="3"/>
    </row>
    <row r="40" spans="1:18" s="11" customFormat="1" ht="14.25" customHeight="1">
      <c r="A40" s="18"/>
      <c r="B40" s="145" t="s">
        <v>494</v>
      </c>
      <c r="C40" s="20">
        <v>935</v>
      </c>
      <c r="D40" s="20"/>
      <c r="E40" s="13"/>
      <c r="F40" s="13"/>
      <c r="G40" s="13"/>
      <c r="H40" s="13"/>
      <c r="I40" s="13"/>
      <c r="J40" s="13"/>
      <c r="K40" s="150">
        <f>SUM(C40:J40)</f>
        <v>935</v>
      </c>
      <c r="L40" s="8"/>
      <c r="M40" s="8"/>
      <c r="N40" s="8"/>
      <c r="O40" s="8"/>
      <c r="P40" s="8"/>
      <c r="Q40" s="3"/>
      <c r="R40" s="3"/>
    </row>
    <row r="41" spans="1:18" s="11" customFormat="1" ht="14.25" customHeight="1" thickBot="1">
      <c r="A41" s="154"/>
      <c r="B41" s="155" t="s">
        <v>505</v>
      </c>
      <c r="C41" s="156">
        <f>C39+C40</f>
        <v>52864</v>
      </c>
      <c r="D41" s="156">
        <f aca="true" t="shared" si="16" ref="D41:K41">D39+D40</f>
        <v>14999</v>
      </c>
      <c r="E41" s="156">
        <f t="shared" si="16"/>
        <v>0</v>
      </c>
      <c r="F41" s="156">
        <f t="shared" si="16"/>
        <v>0</v>
      </c>
      <c r="G41" s="156">
        <f t="shared" si="16"/>
        <v>396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68259</v>
      </c>
      <c r="L41" s="8"/>
      <c r="M41" s="8"/>
      <c r="N41" s="8"/>
      <c r="O41" s="8"/>
      <c r="P41" s="8"/>
      <c r="Q41" s="3"/>
      <c r="R41" s="3"/>
    </row>
    <row r="42" spans="1:18" s="11" customFormat="1" ht="14.25" customHeight="1">
      <c r="A42" s="147"/>
      <c r="B42" s="148" t="s">
        <v>9</v>
      </c>
      <c r="C42" s="149">
        <v>71311</v>
      </c>
      <c r="D42" s="149">
        <v>18890</v>
      </c>
      <c r="E42" s="158"/>
      <c r="F42" s="158"/>
      <c r="G42" s="160">
        <v>10400</v>
      </c>
      <c r="H42" s="158"/>
      <c r="I42" s="158"/>
      <c r="J42" s="158"/>
      <c r="K42" s="150">
        <f>SUM(C42:J42)</f>
        <v>100601</v>
      </c>
      <c r="L42" s="8"/>
      <c r="M42" s="8"/>
      <c r="N42" s="8"/>
      <c r="O42" s="8"/>
      <c r="P42" s="8"/>
      <c r="Q42" s="3"/>
      <c r="R42" s="3"/>
    </row>
    <row r="43" spans="1:18" s="11" customFormat="1" ht="14.25" customHeight="1">
      <c r="A43" s="18"/>
      <c r="B43" s="145" t="s">
        <v>494</v>
      </c>
      <c r="C43" s="20">
        <v>1100</v>
      </c>
      <c r="D43" s="20">
        <v>-670</v>
      </c>
      <c r="E43" s="13"/>
      <c r="F43" s="13"/>
      <c r="G43" s="49">
        <v>-9330</v>
      </c>
      <c r="H43" s="13"/>
      <c r="I43" s="13"/>
      <c r="J43" s="13"/>
      <c r="K43" s="150">
        <f>SUM(C43:J43)</f>
        <v>-8900</v>
      </c>
      <c r="L43" s="8"/>
      <c r="M43" s="8"/>
      <c r="N43" s="8"/>
      <c r="O43" s="8"/>
      <c r="P43" s="8"/>
      <c r="Q43" s="3"/>
      <c r="R43" s="3"/>
    </row>
    <row r="44" spans="1:18" s="11" customFormat="1" ht="14.25" customHeight="1" thickBot="1">
      <c r="A44" s="154"/>
      <c r="B44" s="155" t="s">
        <v>506</v>
      </c>
      <c r="C44" s="156">
        <f>C42+C43</f>
        <v>72411</v>
      </c>
      <c r="D44" s="156">
        <f aca="true" t="shared" si="17" ref="D44:K44">D42+D43</f>
        <v>18220</v>
      </c>
      <c r="E44" s="156">
        <f t="shared" si="17"/>
        <v>0</v>
      </c>
      <c r="F44" s="156">
        <f t="shared" si="17"/>
        <v>0</v>
      </c>
      <c r="G44" s="156">
        <f t="shared" si="17"/>
        <v>1070</v>
      </c>
      <c r="H44" s="156">
        <f t="shared" si="17"/>
        <v>0</v>
      </c>
      <c r="I44" s="156">
        <f t="shared" si="17"/>
        <v>0</v>
      </c>
      <c r="J44" s="156">
        <f t="shared" si="17"/>
        <v>0</v>
      </c>
      <c r="K44" s="156">
        <f t="shared" si="17"/>
        <v>91701</v>
      </c>
      <c r="L44" s="8"/>
      <c r="M44" s="8"/>
      <c r="N44" s="8"/>
      <c r="O44" s="8"/>
      <c r="P44" s="8"/>
      <c r="Q44" s="3"/>
      <c r="R44" s="3"/>
    </row>
    <row r="45" spans="1:18" ht="14.25" customHeight="1">
      <c r="A45" s="147"/>
      <c r="B45" s="157" t="s">
        <v>10</v>
      </c>
      <c r="C45" s="149">
        <v>35804</v>
      </c>
      <c r="D45" s="149">
        <v>12240</v>
      </c>
      <c r="E45" s="158"/>
      <c r="F45" s="158"/>
      <c r="G45" s="158"/>
      <c r="H45" s="158"/>
      <c r="I45" s="158"/>
      <c r="J45" s="158"/>
      <c r="K45" s="150">
        <f>SUM(C45:J45)</f>
        <v>48044</v>
      </c>
      <c r="L45" s="8"/>
      <c r="M45" s="8"/>
      <c r="N45" s="8"/>
      <c r="O45" s="8"/>
      <c r="P45" s="8"/>
      <c r="Q45" s="3"/>
      <c r="R45" s="3"/>
    </row>
    <row r="46" spans="1:18" s="11" customFormat="1" ht="14.25" customHeight="1">
      <c r="A46" s="18"/>
      <c r="B46" s="145" t="s">
        <v>494</v>
      </c>
      <c r="C46" s="20">
        <v>940</v>
      </c>
      <c r="D46" s="20">
        <v>-500</v>
      </c>
      <c r="E46" s="13"/>
      <c r="F46" s="13"/>
      <c r="G46" s="13"/>
      <c r="H46" s="13"/>
      <c r="I46" s="13"/>
      <c r="J46" s="13"/>
      <c r="K46" s="150">
        <f>SUM(C46:J46)</f>
        <v>440</v>
      </c>
      <c r="L46" s="8"/>
      <c r="M46" s="8"/>
      <c r="N46" s="8"/>
      <c r="O46" s="8"/>
      <c r="P46" s="8"/>
      <c r="Q46" s="3"/>
      <c r="R46" s="3"/>
    </row>
    <row r="47" spans="1:18" s="11" customFormat="1" ht="14.25" customHeight="1" thickBot="1">
      <c r="A47" s="154"/>
      <c r="B47" s="155" t="s">
        <v>507</v>
      </c>
      <c r="C47" s="156">
        <f>C45+C46</f>
        <v>36744</v>
      </c>
      <c r="D47" s="156">
        <f aca="true" t="shared" si="18" ref="D47:K47">D45+D46</f>
        <v>11740</v>
      </c>
      <c r="E47" s="156">
        <f t="shared" si="18"/>
        <v>0</v>
      </c>
      <c r="F47" s="156">
        <f t="shared" si="18"/>
        <v>0</v>
      </c>
      <c r="G47" s="156">
        <f t="shared" si="18"/>
        <v>0</v>
      </c>
      <c r="H47" s="156">
        <f t="shared" si="18"/>
        <v>0</v>
      </c>
      <c r="I47" s="156">
        <f t="shared" si="18"/>
        <v>0</v>
      </c>
      <c r="J47" s="156">
        <f t="shared" si="18"/>
        <v>0</v>
      </c>
      <c r="K47" s="156">
        <f t="shared" si="18"/>
        <v>48484</v>
      </c>
      <c r="L47" s="8"/>
      <c r="M47" s="8"/>
      <c r="N47" s="8"/>
      <c r="O47" s="8"/>
      <c r="P47" s="8"/>
      <c r="Q47" s="3"/>
      <c r="R47" s="3"/>
    </row>
    <row r="48" spans="1:18" ht="14.25" customHeight="1">
      <c r="A48" s="147"/>
      <c r="B48" s="157" t="s">
        <v>11</v>
      </c>
      <c r="C48" s="149">
        <v>67383</v>
      </c>
      <c r="D48" s="149">
        <v>24165</v>
      </c>
      <c r="E48" s="158"/>
      <c r="F48" s="158"/>
      <c r="G48" s="158">
        <v>18700</v>
      </c>
      <c r="H48" s="158"/>
      <c r="I48" s="158"/>
      <c r="J48" s="158"/>
      <c r="K48" s="150">
        <f>SUM(C48:J48)</f>
        <v>110248</v>
      </c>
      <c r="L48" s="8"/>
      <c r="M48" s="8"/>
      <c r="N48" s="8"/>
      <c r="O48" s="8"/>
      <c r="P48" s="8"/>
      <c r="Q48" s="3"/>
      <c r="R48" s="3"/>
    </row>
    <row r="49" spans="1:18" s="11" customFormat="1" ht="14.25" customHeight="1">
      <c r="A49" s="18"/>
      <c r="B49" s="145" t="s">
        <v>494</v>
      </c>
      <c r="C49" s="20">
        <v>-540</v>
      </c>
      <c r="D49" s="20"/>
      <c r="E49" s="13"/>
      <c r="F49" s="13"/>
      <c r="G49" s="13"/>
      <c r="H49" s="13"/>
      <c r="I49" s="13"/>
      <c r="J49" s="13"/>
      <c r="K49" s="150">
        <f>SUM(C49:J49)</f>
        <v>-540</v>
      </c>
      <c r="L49" s="8"/>
      <c r="M49" s="8"/>
      <c r="N49" s="8"/>
      <c r="O49" s="8"/>
      <c r="P49" s="8"/>
      <c r="Q49" s="3"/>
      <c r="R49" s="3"/>
    </row>
    <row r="50" spans="1:18" s="11" customFormat="1" ht="14.25" customHeight="1" thickBot="1">
      <c r="A50" s="154"/>
      <c r="B50" s="155" t="s">
        <v>508</v>
      </c>
      <c r="C50" s="156">
        <f>C48+C49</f>
        <v>66843</v>
      </c>
      <c r="D50" s="156">
        <f aca="true" t="shared" si="19" ref="D50:K50">D48+D49</f>
        <v>24165</v>
      </c>
      <c r="E50" s="156">
        <f t="shared" si="19"/>
        <v>0</v>
      </c>
      <c r="F50" s="156">
        <f t="shared" si="19"/>
        <v>0</v>
      </c>
      <c r="G50" s="156">
        <f t="shared" si="19"/>
        <v>18700</v>
      </c>
      <c r="H50" s="156">
        <f t="shared" si="19"/>
        <v>0</v>
      </c>
      <c r="I50" s="156">
        <f t="shared" si="19"/>
        <v>0</v>
      </c>
      <c r="J50" s="156">
        <f t="shared" si="19"/>
        <v>0</v>
      </c>
      <c r="K50" s="156">
        <f t="shared" si="19"/>
        <v>109708</v>
      </c>
      <c r="L50" s="8"/>
      <c r="M50" s="8"/>
      <c r="N50" s="8"/>
      <c r="O50" s="8"/>
      <c r="P50" s="8"/>
      <c r="Q50" s="3"/>
      <c r="R50" s="3"/>
    </row>
    <row r="51" spans="1:18" ht="14.25" customHeight="1">
      <c r="A51" s="147"/>
      <c r="B51" s="157" t="s">
        <v>12</v>
      </c>
      <c r="C51" s="149">
        <v>62518</v>
      </c>
      <c r="D51" s="149">
        <v>22200</v>
      </c>
      <c r="E51" s="161"/>
      <c r="F51" s="161"/>
      <c r="G51" s="160">
        <v>1700</v>
      </c>
      <c r="H51" s="161"/>
      <c r="I51" s="161"/>
      <c r="J51" s="161"/>
      <c r="K51" s="150">
        <f>SUM(C51:J51)</f>
        <v>86418</v>
      </c>
      <c r="L51" s="9"/>
      <c r="M51" s="9"/>
      <c r="N51" s="9"/>
      <c r="O51" s="9"/>
      <c r="P51" s="9"/>
      <c r="Q51" s="3"/>
      <c r="R51" s="3"/>
    </row>
    <row r="52" spans="1:18" s="11" customFormat="1" ht="14.25" customHeight="1">
      <c r="A52" s="18"/>
      <c r="B52" s="145" t="s">
        <v>494</v>
      </c>
      <c r="C52" s="20"/>
      <c r="D52" s="20">
        <v>-1960</v>
      </c>
      <c r="E52" s="14"/>
      <c r="F52" s="14"/>
      <c r="G52" s="49">
        <v>-40</v>
      </c>
      <c r="H52" s="14"/>
      <c r="I52" s="14"/>
      <c r="J52" s="14"/>
      <c r="K52" s="150">
        <f>SUM(C52:J52)</f>
        <v>-2000</v>
      </c>
      <c r="L52" s="9"/>
      <c r="M52" s="9"/>
      <c r="N52" s="9"/>
      <c r="O52" s="9"/>
      <c r="P52" s="9"/>
      <c r="Q52" s="3"/>
      <c r="R52" s="3"/>
    </row>
    <row r="53" spans="1:18" s="11" customFormat="1" ht="14.25" customHeight="1" thickBot="1">
      <c r="A53" s="154"/>
      <c r="B53" s="155" t="s">
        <v>509</v>
      </c>
      <c r="C53" s="156">
        <f>C51+C52</f>
        <v>62518</v>
      </c>
      <c r="D53" s="156">
        <f aca="true" t="shared" si="20" ref="D53:K53">D51+D52</f>
        <v>20240</v>
      </c>
      <c r="E53" s="156">
        <f t="shared" si="20"/>
        <v>0</v>
      </c>
      <c r="F53" s="156">
        <f t="shared" si="20"/>
        <v>0</v>
      </c>
      <c r="G53" s="156">
        <f t="shared" si="20"/>
        <v>1660</v>
      </c>
      <c r="H53" s="156">
        <f t="shared" si="20"/>
        <v>0</v>
      </c>
      <c r="I53" s="156">
        <f t="shared" si="20"/>
        <v>0</v>
      </c>
      <c r="J53" s="156">
        <f t="shared" si="20"/>
        <v>0</v>
      </c>
      <c r="K53" s="156">
        <f t="shared" si="20"/>
        <v>84418</v>
      </c>
      <c r="L53" s="9"/>
      <c r="M53" s="9"/>
      <c r="N53" s="9"/>
      <c r="O53" s="9"/>
      <c r="P53" s="9"/>
      <c r="Q53" s="3"/>
      <c r="R53" s="3"/>
    </row>
    <row r="54" spans="1:18" ht="14.25" customHeight="1">
      <c r="A54" s="147"/>
      <c r="B54" s="157" t="s">
        <v>13</v>
      </c>
      <c r="C54" s="149">
        <v>80500</v>
      </c>
      <c r="D54" s="149">
        <v>19580</v>
      </c>
      <c r="E54" s="158"/>
      <c r="F54" s="158"/>
      <c r="G54" s="158">
        <v>2500</v>
      </c>
      <c r="H54" s="158"/>
      <c r="I54" s="158"/>
      <c r="J54" s="158"/>
      <c r="K54" s="150">
        <f>SUM(C54:J54)</f>
        <v>102580</v>
      </c>
      <c r="L54" s="8"/>
      <c r="M54" s="8"/>
      <c r="N54" s="8"/>
      <c r="O54" s="8"/>
      <c r="P54" s="8"/>
      <c r="Q54" s="3"/>
      <c r="R54" s="3"/>
    </row>
    <row r="55" spans="1:18" s="11" customFormat="1" ht="14.25" customHeight="1">
      <c r="A55" s="18"/>
      <c r="B55" s="145" t="s">
        <v>494</v>
      </c>
      <c r="C55" s="20"/>
      <c r="D55" s="20"/>
      <c r="E55" s="13"/>
      <c r="F55" s="13"/>
      <c r="G55" s="13"/>
      <c r="H55" s="13"/>
      <c r="I55" s="13"/>
      <c r="J55" s="13"/>
      <c r="K55" s="150">
        <f>SUM(C55:J55)</f>
        <v>0</v>
      </c>
      <c r="L55" s="8"/>
      <c r="M55" s="8"/>
      <c r="N55" s="8"/>
      <c r="O55" s="8"/>
      <c r="P55" s="8"/>
      <c r="Q55" s="3"/>
      <c r="R55" s="3"/>
    </row>
    <row r="56" spans="1:18" s="11" customFormat="1" ht="14.25" customHeight="1" thickBot="1">
      <c r="A56" s="154"/>
      <c r="B56" s="155" t="s">
        <v>510</v>
      </c>
      <c r="C56" s="156">
        <f>C54+C55</f>
        <v>80500</v>
      </c>
      <c r="D56" s="156">
        <f aca="true" t="shared" si="21" ref="D56:K56">D54+D55</f>
        <v>19580</v>
      </c>
      <c r="E56" s="156">
        <f t="shared" si="21"/>
        <v>0</v>
      </c>
      <c r="F56" s="156">
        <f t="shared" si="21"/>
        <v>0</v>
      </c>
      <c r="G56" s="156">
        <f t="shared" si="21"/>
        <v>2500</v>
      </c>
      <c r="H56" s="156">
        <f t="shared" si="21"/>
        <v>0</v>
      </c>
      <c r="I56" s="156">
        <f t="shared" si="21"/>
        <v>0</v>
      </c>
      <c r="J56" s="156">
        <f t="shared" si="21"/>
        <v>0</v>
      </c>
      <c r="K56" s="156">
        <f t="shared" si="21"/>
        <v>102580</v>
      </c>
      <c r="L56" s="8"/>
      <c r="M56" s="8"/>
      <c r="N56" s="8"/>
      <c r="O56" s="8"/>
      <c r="P56" s="8"/>
      <c r="Q56" s="3"/>
      <c r="R56" s="3"/>
    </row>
    <row r="57" spans="1:18" ht="13.5" customHeight="1">
      <c r="A57" s="147"/>
      <c r="B57" s="157" t="s">
        <v>14</v>
      </c>
      <c r="C57" s="149">
        <v>53009</v>
      </c>
      <c r="D57" s="149">
        <v>15246</v>
      </c>
      <c r="E57" s="158"/>
      <c r="F57" s="158"/>
      <c r="G57" s="158"/>
      <c r="H57" s="158"/>
      <c r="I57" s="158"/>
      <c r="J57" s="158"/>
      <c r="K57" s="150">
        <f>SUM(C57:J57)</f>
        <v>68255</v>
      </c>
      <c r="L57" s="8"/>
      <c r="M57" s="8"/>
      <c r="N57" s="8"/>
      <c r="O57" s="8"/>
      <c r="P57" s="8"/>
      <c r="Q57" s="3"/>
      <c r="R57" s="3"/>
    </row>
    <row r="58" spans="1:18" s="11" customFormat="1" ht="13.5" customHeight="1">
      <c r="A58" s="18"/>
      <c r="B58" s="145" t="s">
        <v>494</v>
      </c>
      <c r="C58" s="20">
        <v>5480</v>
      </c>
      <c r="D58" s="20">
        <v>-416</v>
      </c>
      <c r="E58" s="13"/>
      <c r="F58" s="13"/>
      <c r="G58" s="13">
        <v>636</v>
      </c>
      <c r="H58" s="13"/>
      <c r="I58" s="13"/>
      <c r="J58" s="13"/>
      <c r="K58" s="150">
        <f>SUM(C58:J58)</f>
        <v>5700</v>
      </c>
      <c r="L58" s="8"/>
      <c r="M58" s="8"/>
      <c r="N58" s="8"/>
      <c r="O58" s="8"/>
      <c r="P58" s="8"/>
      <c r="Q58" s="3"/>
      <c r="R58" s="3"/>
    </row>
    <row r="59" spans="1:18" s="11" customFormat="1" ht="13.5" customHeight="1" thickBot="1">
      <c r="A59" s="154"/>
      <c r="B59" s="155" t="s">
        <v>511</v>
      </c>
      <c r="C59" s="156">
        <f>C57+C58</f>
        <v>58489</v>
      </c>
      <c r="D59" s="156">
        <f aca="true" t="shared" si="22" ref="D59:K59">D57+D58</f>
        <v>14830</v>
      </c>
      <c r="E59" s="156">
        <f t="shared" si="22"/>
        <v>0</v>
      </c>
      <c r="F59" s="156">
        <f t="shared" si="22"/>
        <v>0</v>
      </c>
      <c r="G59" s="156">
        <f t="shared" si="22"/>
        <v>636</v>
      </c>
      <c r="H59" s="156">
        <f t="shared" si="22"/>
        <v>0</v>
      </c>
      <c r="I59" s="156">
        <f t="shared" si="22"/>
        <v>0</v>
      </c>
      <c r="J59" s="156">
        <f t="shared" si="22"/>
        <v>0</v>
      </c>
      <c r="K59" s="156">
        <f t="shared" si="22"/>
        <v>73955</v>
      </c>
      <c r="L59" s="8"/>
      <c r="M59" s="8"/>
      <c r="N59" s="8"/>
      <c r="O59" s="8"/>
      <c r="P59" s="8"/>
      <c r="Q59" s="3"/>
      <c r="R59" s="3"/>
    </row>
    <row r="60" spans="1:18" ht="15" customHeight="1">
      <c r="A60" s="147" t="s">
        <v>16</v>
      </c>
      <c r="B60" s="147" t="s">
        <v>17</v>
      </c>
      <c r="C60" s="149"/>
      <c r="D60" s="149">
        <v>27000</v>
      </c>
      <c r="E60" s="158"/>
      <c r="F60" s="158">
        <v>13000</v>
      </c>
      <c r="G60" s="158"/>
      <c r="H60" s="158"/>
      <c r="I60" s="158"/>
      <c r="J60" s="158"/>
      <c r="K60" s="150">
        <f>SUM(C60:J60)</f>
        <v>40000</v>
      </c>
      <c r="L60" s="8"/>
      <c r="M60" s="8"/>
      <c r="N60" s="8"/>
      <c r="O60" s="8"/>
      <c r="P60" s="8"/>
      <c r="Q60" s="3"/>
      <c r="R60" s="3"/>
    </row>
    <row r="61" spans="1:18" s="11" customFormat="1" ht="14.25" customHeight="1">
      <c r="A61" s="18"/>
      <c r="B61" s="145" t="s">
        <v>494</v>
      </c>
      <c r="C61" s="20"/>
      <c r="D61" s="20">
        <v>-3500</v>
      </c>
      <c r="E61" s="13"/>
      <c r="F61" s="13">
        <v>-7500</v>
      </c>
      <c r="G61" s="13"/>
      <c r="H61" s="13"/>
      <c r="I61" s="13"/>
      <c r="J61" s="13"/>
      <c r="K61" s="150">
        <f>SUM(C61:J61)</f>
        <v>-11000</v>
      </c>
      <c r="L61" s="8"/>
      <c r="M61" s="8"/>
      <c r="N61" s="8"/>
      <c r="O61" s="8"/>
      <c r="P61" s="8"/>
      <c r="Q61" s="3"/>
      <c r="R61" s="3"/>
    </row>
    <row r="62" spans="1:18" s="11" customFormat="1" ht="28.5" customHeight="1" thickBot="1">
      <c r="A62" s="154"/>
      <c r="B62" s="162" t="s">
        <v>512</v>
      </c>
      <c r="C62" s="156">
        <f>C60+C61</f>
        <v>0</v>
      </c>
      <c r="D62" s="156">
        <f aca="true" t="shared" si="23" ref="D62:K62">D60+D61</f>
        <v>23500</v>
      </c>
      <c r="E62" s="156">
        <f t="shared" si="23"/>
        <v>0</v>
      </c>
      <c r="F62" s="156">
        <f t="shared" si="23"/>
        <v>5500</v>
      </c>
      <c r="G62" s="156">
        <f t="shared" si="23"/>
        <v>0</v>
      </c>
      <c r="H62" s="156">
        <f t="shared" si="23"/>
        <v>0</v>
      </c>
      <c r="I62" s="156">
        <f t="shared" si="23"/>
        <v>0</v>
      </c>
      <c r="J62" s="156">
        <f t="shared" si="23"/>
        <v>0</v>
      </c>
      <c r="K62" s="156">
        <f t="shared" si="23"/>
        <v>29000</v>
      </c>
      <c r="L62" s="8"/>
      <c r="M62" s="8"/>
      <c r="N62" s="8"/>
      <c r="O62" s="8"/>
      <c r="P62" s="8"/>
      <c r="Q62" s="3"/>
      <c r="R62" s="3"/>
    </row>
    <row r="63" spans="1:18" ht="13.5" customHeight="1">
      <c r="A63" s="147" t="s">
        <v>18</v>
      </c>
      <c r="B63" s="147" t="s">
        <v>19</v>
      </c>
      <c r="C63" s="149"/>
      <c r="D63" s="149">
        <v>10000</v>
      </c>
      <c r="E63" s="158"/>
      <c r="F63" s="158"/>
      <c r="G63" s="158"/>
      <c r="H63" s="158"/>
      <c r="I63" s="158"/>
      <c r="J63" s="158"/>
      <c r="K63" s="150">
        <f>SUM(C63:J63)</f>
        <v>10000</v>
      </c>
      <c r="L63" s="8"/>
      <c r="M63" s="8"/>
      <c r="N63" s="8"/>
      <c r="O63" s="8"/>
      <c r="P63" s="8"/>
      <c r="Q63" s="3"/>
      <c r="R63" s="3"/>
    </row>
    <row r="64" spans="1:18" s="11" customFormat="1" ht="13.5" customHeight="1">
      <c r="A64" s="18"/>
      <c r="B64" s="145" t="s">
        <v>494</v>
      </c>
      <c r="C64" s="20"/>
      <c r="D64" s="20">
        <v>-10000</v>
      </c>
      <c r="E64" s="13"/>
      <c r="F64" s="13"/>
      <c r="G64" s="13"/>
      <c r="H64" s="13"/>
      <c r="I64" s="13"/>
      <c r="J64" s="13"/>
      <c r="K64" s="150">
        <f>SUM(C64:J64)</f>
        <v>-10000</v>
      </c>
      <c r="L64" s="8"/>
      <c r="M64" s="8"/>
      <c r="N64" s="8"/>
      <c r="O64" s="8"/>
      <c r="P64" s="8"/>
      <c r="Q64" s="3"/>
      <c r="R64" s="3"/>
    </row>
    <row r="65" spans="1:18" s="11" customFormat="1" ht="29.25" customHeight="1" thickBot="1">
      <c r="A65" s="154"/>
      <c r="B65" s="162" t="s">
        <v>513</v>
      </c>
      <c r="C65" s="156">
        <f>C63+C64</f>
        <v>0</v>
      </c>
      <c r="D65" s="156">
        <f aca="true" t="shared" si="24" ref="D65:K65">D63+D64</f>
        <v>0</v>
      </c>
      <c r="E65" s="156">
        <f t="shared" si="24"/>
        <v>0</v>
      </c>
      <c r="F65" s="156">
        <f t="shared" si="24"/>
        <v>0</v>
      </c>
      <c r="G65" s="156">
        <f t="shared" si="24"/>
        <v>0</v>
      </c>
      <c r="H65" s="156">
        <f t="shared" si="24"/>
        <v>0</v>
      </c>
      <c r="I65" s="156">
        <f t="shared" si="24"/>
        <v>0</v>
      </c>
      <c r="J65" s="156">
        <f t="shared" si="24"/>
        <v>0</v>
      </c>
      <c r="K65" s="156">
        <f t="shared" si="24"/>
        <v>0</v>
      </c>
      <c r="L65" s="8"/>
      <c r="M65" s="8"/>
      <c r="N65" s="8"/>
      <c r="O65" s="8"/>
      <c r="P65" s="8"/>
      <c r="Q65" s="3"/>
      <c r="R65" s="3"/>
    </row>
    <row r="66" spans="1:18" ht="25.5" customHeight="1">
      <c r="A66" s="163" t="s">
        <v>356</v>
      </c>
      <c r="B66" s="164" t="s">
        <v>20</v>
      </c>
      <c r="C66" s="165">
        <f aca="true" t="shared" si="25" ref="C66:K66">C69</f>
        <v>114856</v>
      </c>
      <c r="D66" s="165">
        <f t="shared" si="25"/>
        <v>35185</v>
      </c>
      <c r="E66" s="165">
        <f t="shared" si="25"/>
        <v>0</v>
      </c>
      <c r="F66" s="165">
        <f t="shared" si="25"/>
        <v>0</v>
      </c>
      <c r="G66" s="165">
        <f t="shared" si="25"/>
        <v>2750</v>
      </c>
      <c r="H66" s="165">
        <f t="shared" si="25"/>
        <v>0</v>
      </c>
      <c r="I66" s="165">
        <f t="shared" si="25"/>
        <v>0</v>
      </c>
      <c r="J66" s="165">
        <f t="shared" si="25"/>
        <v>0</v>
      </c>
      <c r="K66" s="165">
        <f t="shared" si="25"/>
        <v>152791</v>
      </c>
      <c r="L66" s="8"/>
      <c r="M66" s="8"/>
      <c r="N66" s="8"/>
      <c r="O66" s="8"/>
      <c r="P66" s="8"/>
      <c r="Q66" s="3"/>
      <c r="R66" s="3"/>
    </row>
    <row r="67" spans="1:18" s="11" customFormat="1" ht="24" customHeight="1">
      <c r="A67" s="163"/>
      <c r="B67" s="146" t="s">
        <v>494</v>
      </c>
      <c r="C67" s="165">
        <f>C70</f>
        <v>6000</v>
      </c>
      <c r="D67" s="165">
        <f aca="true" t="shared" si="26" ref="D67:K67">D70</f>
        <v>-6000</v>
      </c>
      <c r="E67" s="165">
        <f t="shared" si="26"/>
        <v>0</v>
      </c>
      <c r="F67" s="165">
        <f t="shared" si="26"/>
        <v>0</v>
      </c>
      <c r="G67" s="165">
        <f t="shared" si="26"/>
        <v>0</v>
      </c>
      <c r="H67" s="165">
        <f t="shared" si="26"/>
        <v>0</v>
      </c>
      <c r="I67" s="165">
        <f t="shared" si="26"/>
        <v>0</v>
      </c>
      <c r="J67" s="165">
        <f t="shared" si="26"/>
        <v>0</v>
      </c>
      <c r="K67" s="165">
        <f t="shared" si="26"/>
        <v>0</v>
      </c>
      <c r="L67" s="8"/>
      <c r="M67" s="8"/>
      <c r="N67" s="8"/>
      <c r="O67" s="8"/>
      <c r="P67" s="8"/>
      <c r="Q67" s="3"/>
      <c r="R67" s="3"/>
    </row>
    <row r="68" spans="1:18" s="11" customFormat="1" ht="27" customHeight="1" thickBot="1">
      <c r="A68" s="152"/>
      <c r="B68" s="153" t="s">
        <v>514</v>
      </c>
      <c r="C68" s="167">
        <f>C66+C67</f>
        <v>120856</v>
      </c>
      <c r="D68" s="167">
        <f aca="true" t="shared" si="27" ref="D68:K68">D66+D67</f>
        <v>29185</v>
      </c>
      <c r="E68" s="167">
        <f t="shared" si="27"/>
        <v>0</v>
      </c>
      <c r="F68" s="167">
        <f t="shared" si="27"/>
        <v>0</v>
      </c>
      <c r="G68" s="167">
        <f t="shared" si="27"/>
        <v>2750</v>
      </c>
      <c r="H68" s="167">
        <f t="shared" si="27"/>
        <v>0</v>
      </c>
      <c r="I68" s="167">
        <f t="shared" si="27"/>
        <v>0</v>
      </c>
      <c r="J68" s="167">
        <f t="shared" si="27"/>
        <v>0</v>
      </c>
      <c r="K68" s="167">
        <f t="shared" si="27"/>
        <v>152791</v>
      </c>
      <c r="L68" s="8"/>
      <c r="M68" s="8"/>
      <c r="N68" s="8"/>
      <c r="O68" s="8"/>
      <c r="P68" s="8"/>
      <c r="Q68" s="3"/>
      <c r="R68" s="3"/>
    </row>
    <row r="69" spans="1:18" s="11" customFormat="1" ht="14.25" customHeight="1">
      <c r="A69" s="172" t="s">
        <v>22</v>
      </c>
      <c r="B69" s="172" t="s">
        <v>129</v>
      </c>
      <c r="C69" s="149">
        <v>114856</v>
      </c>
      <c r="D69" s="149">
        <v>35185</v>
      </c>
      <c r="E69" s="158"/>
      <c r="F69" s="158"/>
      <c r="G69" s="158">
        <v>2750</v>
      </c>
      <c r="H69" s="158"/>
      <c r="I69" s="158"/>
      <c r="J69" s="158"/>
      <c r="K69" s="173">
        <f>SUM(C69:J69)</f>
        <v>152791</v>
      </c>
      <c r="L69" s="8"/>
      <c r="M69" s="8"/>
      <c r="N69" s="8"/>
      <c r="O69" s="8"/>
      <c r="P69" s="8"/>
      <c r="Q69" s="3"/>
      <c r="R69" s="3"/>
    </row>
    <row r="70" spans="1:18" s="11" customFormat="1" ht="14.25" customHeight="1">
      <c r="A70" s="59"/>
      <c r="B70" s="145" t="s">
        <v>494</v>
      </c>
      <c r="C70" s="20">
        <v>6000</v>
      </c>
      <c r="D70" s="20">
        <v>-6000</v>
      </c>
      <c r="E70" s="13"/>
      <c r="F70" s="13"/>
      <c r="G70" s="13"/>
      <c r="H70" s="13"/>
      <c r="I70" s="13"/>
      <c r="J70" s="13"/>
      <c r="K70" s="173">
        <f>SUM(C70:J70)</f>
        <v>0</v>
      </c>
      <c r="L70" s="8"/>
      <c r="M70" s="8"/>
      <c r="N70" s="8"/>
      <c r="O70" s="8"/>
      <c r="P70" s="8"/>
      <c r="Q70" s="3"/>
      <c r="R70" s="3"/>
    </row>
    <row r="71" spans="1:18" s="11" customFormat="1" ht="14.25" customHeight="1" thickBot="1">
      <c r="A71" s="170"/>
      <c r="B71" s="171" t="s">
        <v>515</v>
      </c>
      <c r="C71" s="156">
        <f>C69+C70</f>
        <v>120856</v>
      </c>
      <c r="D71" s="156">
        <f aca="true" t="shared" si="28" ref="D71:K71">D69+D70</f>
        <v>29185</v>
      </c>
      <c r="E71" s="156">
        <f t="shared" si="28"/>
        <v>0</v>
      </c>
      <c r="F71" s="156">
        <f t="shared" si="28"/>
        <v>0</v>
      </c>
      <c r="G71" s="156">
        <f t="shared" si="28"/>
        <v>2750</v>
      </c>
      <c r="H71" s="156">
        <f t="shared" si="28"/>
        <v>0</v>
      </c>
      <c r="I71" s="156">
        <f t="shared" si="28"/>
        <v>0</v>
      </c>
      <c r="J71" s="156">
        <f t="shared" si="28"/>
        <v>0</v>
      </c>
      <c r="K71" s="156">
        <f t="shared" si="28"/>
        <v>152791</v>
      </c>
      <c r="L71" s="8"/>
      <c r="M71" s="8"/>
      <c r="N71" s="8"/>
      <c r="O71" s="8"/>
      <c r="P71" s="8"/>
      <c r="Q71" s="3"/>
      <c r="R71" s="3"/>
    </row>
    <row r="72" spans="1:18" s="11" customFormat="1" ht="15" customHeight="1">
      <c r="A72" s="168" t="s">
        <v>355</v>
      </c>
      <c r="B72" s="169" t="s">
        <v>23</v>
      </c>
      <c r="C72" s="165">
        <f>C75+C78+C93+C81+C87+C90+C84+C96</f>
        <v>312236</v>
      </c>
      <c r="D72" s="165">
        <f>D75+D78+D93+D81+D87+D90+D84+D96</f>
        <v>171424</v>
      </c>
      <c r="E72" s="165">
        <f aca="true" t="shared" si="29" ref="E72:J72">E75+E78+E93+E81+E87+E90+E84+E96</f>
        <v>5200</v>
      </c>
      <c r="F72" s="165">
        <f t="shared" si="29"/>
        <v>0</v>
      </c>
      <c r="G72" s="165">
        <f>G75+G78+G93+G81+G87+G90+G84+G96</f>
        <v>1774718</v>
      </c>
      <c r="H72" s="165">
        <f t="shared" si="29"/>
        <v>1000</v>
      </c>
      <c r="I72" s="165">
        <f t="shared" si="29"/>
        <v>0</v>
      </c>
      <c r="J72" s="165">
        <f t="shared" si="29"/>
        <v>0</v>
      </c>
      <c r="K72" s="165">
        <f>SUM(C72:J72)</f>
        <v>2264578</v>
      </c>
      <c r="L72" s="3"/>
      <c r="M72" s="3"/>
      <c r="N72" s="3"/>
      <c r="O72" s="3"/>
      <c r="P72" s="3"/>
      <c r="Q72" s="3"/>
      <c r="R72" s="3"/>
    </row>
    <row r="73" spans="1:18" s="11" customFormat="1" ht="15" customHeight="1">
      <c r="A73" s="44"/>
      <c r="B73" s="146" t="s">
        <v>494</v>
      </c>
      <c r="C73" s="50">
        <f>C76+C79+C82+C85+C88+C91+C94+C97</f>
        <v>2903</v>
      </c>
      <c r="D73" s="50">
        <f aca="true" t="shared" si="30" ref="D73:K73">D76+D79+D82+D85+D88+D91+D94+D97</f>
        <v>547</v>
      </c>
      <c r="E73" s="50">
        <f t="shared" si="30"/>
        <v>2150</v>
      </c>
      <c r="F73" s="50">
        <f t="shared" si="30"/>
        <v>0</v>
      </c>
      <c r="G73" s="50">
        <f t="shared" si="30"/>
        <v>4455</v>
      </c>
      <c r="H73" s="50">
        <f t="shared" si="30"/>
        <v>600</v>
      </c>
      <c r="I73" s="50">
        <f t="shared" si="30"/>
        <v>0</v>
      </c>
      <c r="J73" s="50">
        <f t="shared" si="30"/>
        <v>0</v>
      </c>
      <c r="K73" s="50">
        <f t="shared" si="30"/>
        <v>10655</v>
      </c>
      <c r="L73" s="3"/>
      <c r="M73" s="3"/>
      <c r="N73" s="3"/>
      <c r="O73" s="3"/>
      <c r="P73" s="3"/>
      <c r="Q73" s="3"/>
      <c r="R73" s="3"/>
    </row>
    <row r="74" spans="1:18" s="11" customFormat="1" ht="29.25" customHeight="1" thickBot="1">
      <c r="A74" s="244"/>
      <c r="B74" s="297" t="s">
        <v>516</v>
      </c>
      <c r="C74" s="167">
        <f>C72+C73</f>
        <v>315139</v>
      </c>
      <c r="D74" s="167">
        <f aca="true" t="shared" si="31" ref="D74:K74">D72+D73</f>
        <v>171971</v>
      </c>
      <c r="E74" s="167">
        <f t="shared" si="31"/>
        <v>7350</v>
      </c>
      <c r="F74" s="167">
        <f t="shared" si="31"/>
        <v>0</v>
      </c>
      <c r="G74" s="167">
        <f t="shared" si="31"/>
        <v>1779173</v>
      </c>
      <c r="H74" s="167">
        <f t="shared" si="31"/>
        <v>1600</v>
      </c>
      <c r="I74" s="167">
        <f>I72+I73</f>
        <v>0</v>
      </c>
      <c r="J74" s="167">
        <f t="shared" si="31"/>
        <v>0</v>
      </c>
      <c r="K74" s="167">
        <f t="shared" si="31"/>
        <v>2275233</v>
      </c>
      <c r="L74" s="3"/>
      <c r="M74" s="3"/>
      <c r="N74" s="3"/>
      <c r="O74" s="3"/>
      <c r="P74" s="3"/>
      <c r="Q74" s="3"/>
      <c r="R74" s="3"/>
    </row>
    <row r="75" spans="1:18" s="11" customFormat="1" ht="14.25" customHeight="1">
      <c r="A75" s="187" t="s">
        <v>109</v>
      </c>
      <c r="B75" s="187" t="s">
        <v>15</v>
      </c>
      <c r="C75" s="149">
        <v>56810</v>
      </c>
      <c r="D75" s="149">
        <v>14113</v>
      </c>
      <c r="E75" s="149"/>
      <c r="F75" s="149"/>
      <c r="G75" s="149">
        <v>1000</v>
      </c>
      <c r="H75" s="149"/>
      <c r="I75" s="149"/>
      <c r="J75" s="149"/>
      <c r="K75" s="174">
        <f>SUM(C75:J75)</f>
        <v>71923</v>
      </c>
      <c r="L75" s="3"/>
      <c r="M75" s="3"/>
      <c r="N75" s="3"/>
      <c r="O75" s="3"/>
      <c r="P75" s="3"/>
      <c r="Q75" s="3"/>
      <c r="R75" s="3"/>
    </row>
    <row r="76" spans="1:18" s="11" customFormat="1" ht="14.25" customHeight="1">
      <c r="A76" s="19"/>
      <c r="B76" s="145" t="s">
        <v>494</v>
      </c>
      <c r="C76" s="20">
        <v>349</v>
      </c>
      <c r="D76" s="20">
        <v>-349</v>
      </c>
      <c r="E76" s="20"/>
      <c r="F76" s="20"/>
      <c r="G76" s="20"/>
      <c r="H76" s="20"/>
      <c r="I76" s="20"/>
      <c r="J76" s="20"/>
      <c r="K76" s="174">
        <f>SUM(C76:J76)</f>
        <v>0</v>
      </c>
      <c r="L76" s="3"/>
      <c r="M76" s="3"/>
      <c r="N76" s="3"/>
      <c r="O76" s="3"/>
      <c r="P76" s="3"/>
      <c r="Q76" s="3"/>
      <c r="R76" s="3"/>
    </row>
    <row r="77" spans="1:18" s="11" customFormat="1" ht="14.25" customHeight="1" thickBot="1">
      <c r="A77" s="175"/>
      <c r="B77" s="162" t="s">
        <v>517</v>
      </c>
      <c r="C77" s="156">
        <f>C75+C76</f>
        <v>57159</v>
      </c>
      <c r="D77" s="156">
        <f aca="true" t="shared" si="32" ref="D77:K77">D75+D76</f>
        <v>13764</v>
      </c>
      <c r="E77" s="156">
        <f t="shared" si="32"/>
        <v>0</v>
      </c>
      <c r="F77" s="156">
        <f t="shared" si="32"/>
        <v>0</v>
      </c>
      <c r="G77" s="156">
        <f t="shared" si="32"/>
        <v>1000</v>
      </c>
      <c r="H77" s="156">
        <f t="shared" si="32"/>
        <v>0</v>
      </c>
      <c r="I77" s="156">
        <f t="shared" si="32"/>
        <v>0</v>
      </c>
      <c r="J77" s="156">
        <f t="shared" si="32"/>
        <v>0</v>
      </c>
      <c r="K77" s="156">
        <f t="shared" si="32"/>
        <v>71923</v>
      </c>
      <c r="L77" s="3"/>
      <c r="M77" s="3"/>
      <c r="N77" s="3"/>
      <c r="O77" s="3"/>
      <c r="P77" s="3"/>
      <c r="Q77" s="3"/>
      <c r="R77" s="3"/>
    </row>
    <row r="78" spans="1:18" s="11" customFormat="1" ht="14.25" customHeight="1">
      <c r="A78" s="172" t="s">
        <v>24</v>
      </c>
      <c r="B78" s="172" t="s">
        <v>110</v>
      </c>
      <c r="C78" s="149"/>
      <c r="D78" s="149"/>
      <c r="E78" s="149"/>
      <c r="F78" s="149"/>
      <c r="G78" s="149">
        <v>1745763</v>
      </c>
      <c r="H78" s="149"/>
      <c r="I78" s="149"/>
      <c r="J78" s="149"/>
      <c r="K78" s="174">
        <f>SUM(C78:J78)</f>
        <v>1745763</v>
      </c>
      <c r="L78" s="3"/>
      <c r="M78" s="3"/>
      <c r="N78" s="3"/>
      <c r="O78" s="3"/>
      <c r="P78" s="3"/>
      <c r="Q78" s="3"/>
      <c r="R78" s="3"/>
    </row>
    <row r="79" spans="1:18" s="11" customFormat="1" ht="14.25" customHeight="1">
      <c r="A79" s="22"/>
      <c r="B79" s="145" t="s">
        <v>494</v>
      </c>
      <c r="C79" s="20"/>
      <c r="D79" s="20"/>
      <c r="E79" s="20"/>
      <c r="F79" s="20"/>
      <c r="G79" s="20"/>
      <c r="H79" s="20"/>
      <c r="I79" s="20"/>
      <c r="J79" s="20"/>
      <c r="K79" s="174">
        <f>SUM(C79:J79)</f>
        <v>0</v>
      </c>
      <c r="L79" s="3"/>
      <c r="M79" s="3"/>
      <c r="N79" s="3"/>
      <c r="O79" s="3"/>
      <c r="P79" s="3"/>
      <c r="Q79" s="3"/>
      <c r="R79" s="3"/>
    </row>
    <row r="80" spans="1:18" s="11" customFormat="1" ht="14.25" customHeight="1" thickBot="1">
      <c r="A80" s="171"/>
      <c r="B80" s="171" t="s">
        <v>518</v>
      </c>
      <c r="C80" s="156">
        <f>C78+C79</f>
        <v>0</v>
      </c>
      <c r="D80" s="156">
        <f aca="true" t="shared" si="33" ref="D80:K80">D78+D79</f>
        <v>0</v>
      </c>
      <c r="E80" s="156">
        <f t="shared" si="33"/>
        <v>0</v>
      </c>
      <c r="F80" s="156">
        <f t="shared" si="33"/>
        <v>0</v>
      </c>
      <c r="G80" s="156">
        <f t="shared" si="33"/>
        <v>1745763</v>
      </c>
      <c r="H80" s="156">
        <f t="shared" si="33"/>
        <v>0</v>
      </c>
      <c r="I80" s="156">
        <f t="shared" si="33"/>
        <v>0</v>
      </c>
      <c r="J80" s="156">
        <f t="shared" si="33"/>
        <v>0</v>
      </c>
      <c r="K80" s="156">
        <f t="shared" si="33"/>
        <v>1745763</v>
      </c>
      <c r="L80" s="3"/>
      <c r="M80" s="3"/>
      <c r="N80" s="3"/>
      <c r="O80" s="3"/>
      <c r="P80" s="3"/>
      <c r="Q80" s="3"/>
      <c r="R80" s="3"/>
    </row>
    <row r="81" spans="1:18" s="11" customFormat="1" ht="14.25" customHeight="1">
      <c r="A81" s="172" t="s">
        <v>376</v>
      </c>
      <c r="B81" s="172" t="s">
        <v>377</v>
      </c>
      <c r="C81" s="149">
        <v>101106</v>
      </c>
      <c r="D81" s="149">
        <v>72199</v>
      </c>
      <c r="E81" s="149">
        <v>2600</v>
      </c>
      <c r="F81" s="149"/>
      <c r="G81" s="149">
        <v>455</v>
      </c>
      <c r="H81" s="149"/>
      <c r="I81" s="149"/>
      <c r="J81" s="149"/>
      <c r="K81" s="174">
        <f>SUM(C81:J81)</f>
        <v>176360</v>
      </c>
      <c r="L81" s="3"/>
      <c r="M81" s="3"/>
      <c r="N81" s="3"/>
      <c r="O81" s="3"/>
      <c r="P81" s="3"/>
      <c r="Q81" s="3"/>
      <c r="R81" s="3"/>
    </row>
    <row r="82" spans="1:18" s="11" customFormat="1" ht="14.25" customHeight="1">
      <c r="A82" s="22"/>
      <c r="B82" s="145" t="s">
        <v>494</v>
      </c>
      <c r="C82" s="20"/>
      <c r="D82" s="20">
        <v>-1800</v>
      </c>
      <c r="E82" s="20"/>
      <c r="F82" s="20"/>
      <c r="G82" s="20">
        <v>1800</v>
      </c>
      <c r="H82" s="20"/>
      <c r="I82" s="20"/>
      <c r="J82" s="20"/>
      <c r="K82" s="174">
        <f>SUM(C82:J82)</f>
        <v>0</v>
      </c>
      <c r="L82" s="3"/>
      <c r="M82" s="3"/>
      <c r="N82" s="3"/>
      <c r="O82" s="3"/>
      <c r="P82" s="3"/>
      <c r="Q82" s="3"/>
      <c r="R82" s="3"/>
    </row>
    <row r="83" spans="1:18" s="11" customFormat="1" ht="14.25" customHeight="1" thickBot="1">
      <c r="A83" s="171"/>
      <c r="B83" s="171" t="s">
        <v>519</v>
      </c>
      <c r="C83" s="156">
        <f>C81+C82</f>
        <v>101106</v>
      </c>
      <c r="D83" s="156">
        <f aca="true" t="shared" si="34" ref="D83:K83">D81+D82</f>
        <v>70399</v>
      </c>
      <c r="E83" s="156">
        <f t="shared" si="34"/>
        <v>2600</v>
      </c>
      <c r="F83" s="156">
        <f t="shared" si="34"/>
        <v>0</v>
      </c>
      <c r="G83" s="156">
        <f t="shared" si="34"/>
        <v>2255</v>
      </c>
      <c r="H83" s="156">
        <f t="shared" si="34"/>
        <v>0</v>
      </c>
      <c r="I83" s="156">
        <f t="shared" si="34"/>
        <v>0</v>
      </c>
      <c r="J83" s="156">
        <f t="shared" si="34"/>
        <v>0</v>
      </c>
      <c r="K83" s="156">
        <f t="shared" si="34"/>
        <v>176360</v>
      </c>
      <c r="L83" s="3"/>
      <c r="M83" s="3"/>
      <c r="N83" s="3"/>
      <c r="O83" s="3"/>
      <c r="P83" s="3"/>
      <c r="Q83" s="3"/>
      <c r="R83" s="3"/>
    </row>
    <row r="84" spans="1:18" s="11" customFormat="1" ht="14.25" customHeight="1">
      <c r="A84" s="172" t="s">
        <v>376</v>
      </c>
      <c r="B84" s="172" t="s">
        <v>381</v>
      </c>
      <c r="C84" s="149"/>
      <c r="D84" s="149">
        <v>4650</v>
      </c>
      <c r="E84" s="149"/>
      <c r="F84" s="149"/>
      <c r="G84" s="149">
        <v>6670</v>
      </c>
      <c r="H84" s="149"/>
      <c r="I84" s="149"/>
      <c r="J84" s="149"/>
      <c r="K84" s="174">
        <f>SUM(C84:J84)</f>
        <v>11320</v>
      </c>
      <c r="L84" s="3"/>
      <c r="M84" s="3"/>
      <c r="N84" s="3"/>
      <c r="O84" s="3"/>
      <c r="P84" s="3"/>
      <c r="Q84" s="3"/>
      <c r="R84" s="3"/>
    </row>
    <row r="85" spans="1:18" s="11" customFormat="1" ht="14.25" customHeight="1">
      <c r="A85" s="22"/>
      <c r="B85" s="145" t="s">
        <v>494</v>
      </c>
      <c r="C85" s="20"/>
      <c r="D85" s="20">
        <v>8000</v>
      </c>
      <c r="E85" s="20"/>
      <c r="F85" s="20"/>
      <c r="G85" s="20"/>
      <c r="H85" s="20"/>
      <c r="I85" s="20"/>
      <c r="J85" s="20"/>
      <c r="K85" s="174">
        <f>SUM(C85:J85)</f>
        <v>8000</v>
      </c>
      <c r="L85" s="3"/>
      <c r="M85" s="3"/>
      <c r="N85" s="3"/>
      <c r="O85" s="3"/>
      <c r="P85" s="3"/>
      <c r="Q85" s="3"/>
      <c r="R85" s="3"/>
    </row>
    <row r="86" spans="1:18" s="11" customFormat="1" ht="14.25" customHeight="1" thickBot="1">
      <c r="A86" s="171"/>
      <c r="B86" s="171" t="s">
        <v>520</v>
      </c>
      <c r="C86" s="156">
        <f>C84+C85</f>
        <v>0</v>
      </c>
      <c r="D86" s="156">
        <f aca="true" t="shared" si="35" ref="D86:K86">D84+D85</f>
        <v>12650</v>
      </c>
      <c r="E86" s="156">
        <f t="shared" si="35"/>
        <v>0</v>
      </c>
      <c r="F86" s="156">
        <f t="shared" si="35"/>
        <v>0</v>
      </c>
      <c r="G86" s="156">
        <f t="shared" si="35"/>
        <v>6670</v>
      </c>
      <c r="H86" s="156">
        <f t="shared" si="35"/>
        <v>0</v>
      </c>
      <c r="I86" s="156">
        <f t="shared" si="35"/>
        <v>0</v>
      </c>
      <c r="J86" s="156">
        <f t="shared" si="35"/>
        <v>0</v>
      </c>
      <c r="K86" s="156">
        <f t="shared" si="35"/>
        <v>19320</v>
      </c>
      <c r="L86" s="3"/>
      <c r="M86" s="3"/>
      <c r="N86" s="3"/>
      <c r="O86" s="3"/>
      <c r="P86" s="3"/>
      <c r="Q86" s="3"/>
      <c r="R86" s="3"/>
    </row>
    <row r="87" spans="1:18" s="11" customFormat="1" ht="14.25" customHeight="1">
      <c r="A87" s="172" t="s">
        <v>378</v>
      </c>
      <c r="B87" s="172" t="s">
        <v>379</v>
      </c>
      <c r="C87" s="176">
        <v>100108</v>
      </c>
      <c r="D87" s="149">
        <v>16000</v>
      </c>
      <c r="E87" s="149"/>
      <c r="F87" s="149"/>
      <c r="G87" s="149">
        <v>20830</v>
      </c>
      <c r="H87" s="149"/>
      <c r="I87" s="149"/>
      <c r="J87" s="149"/>
      <c r="K87" s="174">
        <f>SUM(C87:J87)</f>
        <v>136938</v>
      </c>
      <c r="L87" s="3"/>
      <c r="M87" s="3"/>
      <c r="N87" s="3"/>
      <c r="O87" s="3"/>
      <c r="P87" s="3"/>
      <c r="Q87" s="3"/>
      <c r="R87" s="3"/>
    </row>
    <row r="88" spans="1:18" s="11" customFormat="1" ht="14.25" customHeight="1">
      <c r="A88" s="22"/>
      <c r="B88" s="145" t="s">
        <v>494</v>
      </c>
      <c r="C88" s="62">
        <v>1554</v>
      </c>
      <c r="D88" s="20">
        <v>-1554</v>
      </c>
      <c r="E88" s="20"/>
      <c r="F88" s="20"/>
      <c r="G88" s="20">
        <v>2655</v>
      </c>
      <c r="H88" s="20"/>
      <c r="I88" s="20"/>
      <c r="J88" s="20"/>
      <c r="K88" s="174">
        <f>SUM(C88:J88)</f>
        <v>2655</v>
      </c>
      <c r="L88" s="3"/>
      <c r="M88" s="3"/>
      <c r="N88" s="3"/>
      <c r="O88" s="3"/>
      <c r="P88" s="3"/>
      <c r="Q88" s="3"/>
      <c r="R88" s="3"/>
    </row>
    <row r="89" spans="1:18" s="11" customFormat="1" ht="14.25" customHeight="1" thickBot="1">
      <c r="A89" s="171"/>
      <c r="B89" s="171" t="s">
        <v>379</v>
      </c>
      <c r="C89" s="177">
        <f>C87+C88</f>
        <v>101662</v>
      </c>
      <c r="D89" s="177">
        <f aca="true" t="shared" si="36" ref="D89:K89">D87+D88</f>
        <v>14446</v>
      </c>
      <c r="E89" s="177">
        <f t="shared" si="36"/>
        <v>0</v>
      </c>
      <c r="F89" s="177">
        <f t="shared" si="36"/>
        <v>0</v>
      </c>
      <c r="G89" s="177">
        <f t="shared" si="36"/>
        <v>23485</v>
      </c>
      <c r="H89" s="177">
        <f t="shared" si="36"/>
        <v>0</v>
      </c>
      <c r="I89" s="177">
        <f t="shared" si="36"/>
        <v>0</v>
      </c>
      <c r="J89" s="177">
        <f t="shared" si="36"/>
        <v>0</v>
      </c>
      <c r="K89" s="177">
        <f t="shared" si="36"/>
        <v>139593</v>
      </c>
      <c r="L89" s="3"/>
      <c r="M89" s="3"/>
      <c r="N89" s="3"/>
      <c r="O89" s="3"/>
      <c r="P89" s="3"/>
      <c r="Q89" s="3"/>
      <c r="R89" s="3"/>
    </row>
    <row r="90" spans="1:18" s="11" customFormat="1" ht="28.5" customHeight="1">
      <c r="A90" s="172" t="s">
        <v>99</v>
      </c>
      <c r="B90" s="172" t="s">
        <v>380</v>
      </c>
      <c r="C90" s="176">
        <v>4297</v>
      </c>
      <c r="D90" s="149"/>
      <c r="E90" s="149"/>
      <c r="F90" s="149"/>
      <c r="G90" s="149"/>
      <c r="H90" s="149"/>
      <c r="I90" s="149"/>
      <c r="J90" s="149"/>
      <c r="K90" s="174">
        <f>SUM(C90:J90)</f>
        <v>4297</v>
      </c>
      <c r="L90" s="3"/>
      <c r="M90" s="3"/>
      <c r="N90" s="3"/>
      <c r="O90" s="3"/>
      <c r="P90" s="3"/>
      <c r="Q90" s="3"/>
      <c r="R90" s="3"/>
    </row>
    <row r="91" spans="1:18" s="11" customFormat="1" ht="16.5" customHeight="1">
      <c r="A91" s="22"/>
      <c r="B91" s="145" t="s">
        <v>494</v>
      </c>
      <c r="C91" s="62"/>
      <c r="D91" s="20"/>
      <c r="E91" s="20"/>
      <c r="F91" s="20"/>
      <c r="G91" s="20"/>
      <c r="H91" s="20"/>
      <c r="I91" s="20"/>
      <c r="J91" s="20"/>
      <c r="K91" s="174">
        <f>SUM(C91:J91)</f>
        <v>0</v>
      </c>
      <c r="L91" s="3"/>
      <c r="M91" s="3"/>
      <c r="N91" s="3"/>
      <c r="O91" s="3"/>
      <c r="P91" s="3"/>
      <c r="Q91" s="3"/>
      <c r="R91" s="3"/>
    </row>
    <row r="92" spans="1:18" s="11" customFormat="1" ht="28.5" customHeight="1" thickBot="1">
      <c r="A92" s="171"/>
      <c r="B92" s="171" t="s">
        <v>380</v>
      </c>
      <c r="C92" s="177">
        <f>C90+C91</f>
        <v>4297</v>
      </c>
      <c r="D92" s="177">
        <f aca="true" t="shared" si="37" ref="D92:K92">D90+D91</f>
        <v>0</v>
      </c>
      <c r="E92" s="177">
        <f t="shared" si="37"/>
        <v>0</v>
      </c>
      <c r="F92" s="177">
        <f t="shared" si="37"/>
        <v>0</v>
      </c>
      <c r="G92" s="177">
        <f t="shared" si="37"/>
        <v>0</v>
      </c>
      <c r="H92" s="177">
        <f t="shared" si="37"/>
        <v>0</v>
      </c>
      <c r="I92" s="177">
        <f t="shared" si="37"/>
        <v>0</v>
      </c>
      <c r="J92" s="177">
        <f t="shared" si="37"/>
        <v>0</v>
      </c>
      <c r="K92" s="177">
        <f t="shared" si="37"/>
        <v>4297</v>
      </c>
      <c r="L92" s="3"/>
      <c r="M92" s="3"/>
      <c r="N92" s="3"/>
      <c r="O92" s="3"/>
      <c r="P92" s="3"/>
      <c r="Q92" s="3"/>
      <c r="R92" s="3"/>
    </row>
    <row r="93" spans="1:18" s="11" customFormat="1" ht="14.25" customHeight="1">
      <c r="A93" s="178" t="s">
        <v>99</v>
      </c>
      <c r="B93" s="172" t="s">
        <v>130</v>
      </c>
      <c r="C93" s="385">
        <v>1500</v>
      </c>
      <c r="D93" s="149">
        <v>10625</v>
      </c>
      <c r="E93" s="149"/>
      <c r="F93" s="149"/>
      <c r="G93" s="149"/>
      <c r="H93" s="149"/>
      <c r="I93" s="149"/>
      <c r="J93" s="149"/>
      <c r="K93" s="174">
        <f>SUM(C93:J93)</f>
        <v>12125</v>
      </c>
      <c r="L93" s="3"/>
      <c r="M93" s="3"/>
      <c r="N93" s="3"/>
      <c r="O93" s="3"/>
      <c r="P93" s="3"/>
      <c r="Q93" s="3"/>
      <c r="R93" s="3"/>
    </row>
    <row r="94" spans="1:18" s="11" customFormat="1" ht="14.25" customHeight="1">
      <c r="A94" s="166"/>
      <c r="B94" s="145" t="s">
        <v>494</v>
      </c>
      <c r="C94" s="355"/>
      <c r="D94" s="355"/>
      <c r="E94" s="355"/>
      <c r="F94" s="20"/>
      <c r="G94" s="20"/>
      <c r="H94" s="20"/>
      <c r="I94" s="20"/>
      <c r="J94" s="20"/>
      <c r="K94" s="174">
        <f>SUM(C94:J94)</f>
        <v>0</v>
      </c>
      <c r="L94" s="3"/>
      <c r="M94" s="3"/>
      <c r="N94" s="3"/>
      <c r="O94" s="3"/>
      <c r="P94" s="3"/>
      <c r="Q94" s="3"/>
      <c r="R94" s="3"/>
    </row>
    <row r="95" spans="1:18" s="11" customFormat="1" ht="14.25" customHeight="1" thickBot="1">
      <c r="A95" s="182"/>
      <c r="B95" s="171" t="s">
        <v>521</v>
      </c>
      <c r="C95" s="177">
        <f>C93+C94</f>
        <v>1500</v>
      </c>
      <c r="D95" s="177">
        <f aca="true" t="shared" si="38" ref="D95:K95">D93+D94</f>
        <v>10625</v>
      </c>
      <c r="E95" s="177">
        <f t="shared" si="38"/>
        <v>0</v>
      </c>
      <c r="F95" s="177">
        <f t="shared" si="38"/>
        <v>0</v>
      </c>
      <c r="G95" s="177">
        <f t="shared" si="38"/>
        <v>0</v>
      </c>
      <c r="H95" s="177">
        <f t="shared" si="38"/>
        <v>0</v>
      </c>
      <c r="I95" s="177">
        <f t="shared" si="38"/>
        <v>0</v>
      </c>
      <c r="J95" s="177">
        <f t="shared" si="38"/>
        <v>0</v>
      </c>
      <c r="K95" s="177">
        <f t="shared" si="38"/>
        <v>12125</v>
      </c>
      <c r="L95" s="3"/>
      <c r="M95" s="3"/>
      <c r="N95" s="3"/>
      <c r="O95" s="3"/>
      <c r="P95" s="3"/>
      <c r="Q95" s="3"/>
      <c r="R95" s="3"/>
    </row>
    <row r="96" spans="1:18" s="11" customFormat="1" ht="14.25" customHeight="1">
      <c r="A96" s="180" t="s">
        <v>99</v>
      </c>
      <c r="B96" s="181" t="s">
        <v>111</v>
      </c>
      <c r="C96" s="176">
        <v>48415</v>
      </c>
      <c r="D96" s="149">
        <v>53837</v>
      </c>
      <c r="E96" s="149">
        <v>2600</v>
      </c>
      <c r="F96" s="149"/>
      <c r="G96" s="149"/>
      <c r="H96" s="149">
        <v>1000</v>
      </c>
      <c r="I96" s="149"/>
      <c r="J96" s="149"/>
      <c r="K96" s="174">
        <f>SUM(C96:J96)</f>
        <v>105852</v>
      </c>
      <c r="L96" s="3"/>
      <c r="M96" s="3"/>
      <c r="N96" s="3"/>
      <c r="O96" s="3"/>
      <c r="P96" s="3"/>
      <c r="Q96" s="3"/>
      <c r="R96" s="3"/>
    </row>
    <row r="97" spans="1:18" s="11" customFormat="1" ht="14.25" customHeight="1">
      <c r="A97" s="60"/>
      <c r="B97" s="145" t="s">
        <v>494</v>
      </c>
      <c r="C97" s="62">
        <v>1000</v>
      </c>
      <c r="D97" s="20">
        <v>-3750</v>
      </c>
      <c r="E97" s="20">
        <v>2150</v>
      </c>
      <c r="F97" s="20"/>
      <c r="G97" s="20"/>
      <c r="H97" s="20">
        <v>600</v>
      </c>
      <c r="I97" s="20"/>
      <c r="J97" s="20"/>
      <c r="K97" s="174">
        <f>SUM(C97:J97)</f>
        <v>0</v>
      </c>
      <c r="L97" s="3"/>
      <c r="M97" s="3"/>
      <c r="N97" s="3"/>
      <c r="O97" s="3"/>
      <c r="P97" s="3"/>
      <c r="Q97" s="3"/>
      <c r="R97" s="3"/>
    </row>
    <row r="98" spans="1:18" s="11" customFormat="1" ht="29.25" customHeight="1" thickBot="1">
      <c r="A98" s="182"/>
      <c r="B98" s="184" t="s">
        <v>522</v>
      </c>
      <c r="C98" s="177">
        <f>C96+C97</f>
        <v>49415</v>
      </c>
      <c r="D98" s="177">
        <f aca="true" t="shared" si="39" ref="D98:K98">D96+D97</f>
        <v>50087</v>
      </c>
      <c r="E98" s="177">
        <f t="shared" si="39"/>
        <v>4750</v>
      </c>
      <c r="F98" s="177">
        <f t="shared" si="39"/>
        <v>0</v>
      </c>
      <c r="G98" s="177">
        <f t="shared" si="39"/>
        <v>0</v>
      </c>
      <c r="H98" s="177">
        <f t="shared" si="39"/>
        <v>1600</v>
      </c>
      <c r="I98" s="177">
        <f t="shared" si="39"/>
        <v>0</v>
      </c>
      <c r="J98" s="177">
        <f t="shared" si="39"/>
        <v>0</v>
      </c>
      <c r="K98" s="177">
        <f t="shared" si="39"/>
        <v>105852</v>
      </c>
      <c r="L98" s="3"/>
      <c r="M98" s="3"/>
      <c r="N98" s="3"/>
      <c r="O98" s="3"/>
      <c r="P98" s="3"/>
      <c r="Q98" s="3"/>
      <c r="R98" s="3"/>
    </row>
    <row r="99" spans="1:18" s="11" customFormat="1" ht="14.25" customHeight="1">
      <c r="A99" s="168" t="s">
        <v>354</v>
      </c>
      <c r="B99" s="169" t="s">
        <v>25</v>
      </c>
      <c r="C99" s="165">
        <f>C102</f>
        <v>37892</v>
      </c>
      <c r="D99" s="165">
        <f>D102</f>
        <v>127908</v>
      </c>
      <c r="E99" s="183">
        <f aca="true" t="shared" si="40" ref="E99:K100">E102</f>
        <v>0</v>
      </c>
      <c r="F99" s="183">
        <f t="shared" si="40"/>
        <v>0</v>
      </c>
      <c r="G99" s="183">
        <f t="shared" si="40"/>
        <v>0</v>
      </c>
      <c r="H99" s="183">
        <f t="shared" si="40"/>
        <v>0</v>
      </c>
      <c r="I99" s="183">
        <f t="shared" si="40"/>
        <v>0</v>
      </c>
      <c r="J99" s="183">
        <f t="shared" si="40"/>
        <v>0</v>
      </c>
      <c r="K99" s="183">
        <f>SUM(C99:J99)</f>
        <v>165800</v>
      </c>
      <c r="L99" s="3"/>
      <c r="M99" s="3"/>
      <c r="N99" s="3"/>
      <c r="O99" s="3"/>
      <c r="P99" s="3"/>
      <c r="Q99" s="3"/>
      <c r="R99" s="3"/>
    </row>
    <row r="100" spans="1:18" s="11" customFormat="1" ht="14.25" customHeight="1">
      <c r="A100" s="168"/>
      <c r="B100" s="146" t="s">
        <v>494</v>
      </c>
      <c r="C100" s="165">
        <f>C103</f>
        <v>345</v>
      </c>
      <c r="D100" s="165">
        <f>D103</f>
        <v>-5602</v>
      </c>
      <c r="E100" s="165">
        <f t="shared" si="40"/>
        <v>0</v>
      </c>
      <c r="F100" s="165">
        <f t="shared" si="40"/>
        <v>0</v>
      </c>
      <c r="G100" s="165">
        <f t="shared" si="40"/>
        <v>0</v>
      </c>
      <c r="H100" s="165">
        <f t="shared" si="40"/>
        <v>0</v>
      </c>
      <c r="I100" s="165">
        <f t="shared" si="40"/>
        <v>0</v>
      </c>
      <c r="J100" s="165">
        <f t="shared" si="40"/>
        <v>0</v>
      </c>
      <c r="K100" s="165">
        <f t="shared" si="40"/>
        <v>-5257</v>
      </c>
      <c r="L100" s="3"/>
      <c r="M100" s="3"/>
      <c r="N100" s="3"/>
      <c r="O100" s="3"/>
      <c r="P100" s="3"/>
      <c r="Q100" s="3"/>
      <c r="R100" s="3"/>
    </row>
    <row r="101" spans="1:18" s="11" customFormat="1" ht="16.5" customHeight="1" thickBot="1">
      <c r="A101" s="190"/>
      <c r="B101" s="193" t="s">
        <v>523</v>
      </c>
      <c r="C101" s="167">
        <f>C99+C100</f>
        <v>38237</v>
      </c>
      <c r="D101" s="167">
        <f aca="true" t="shared" si="41" ref="D101:K101">D99+D100</f>
        <v>122306</v>
      </c>
      <c r="E101" s="167">
        <f t="shared" si="41"/>
        <v>0</v>
      </c>
      <c r="F101" s="167">
        <f t="shared" si="41"/>
        <v>0</v>
      </c>
      <c r="G101" s="167">
        <f t="shared" si="41"/>
        <v>0</v>
      </c>
      <c r="H101" s="167">
        <f t="shared" si="41"/>
        <v>0</v>
      </c>
      <c r="I101" s="167">
        <f t="shared" si="41"/>
        <v>0</v>
      </c>
      <c r="J101" s="167">
        <f t="shared" si="41"/>
        <v>0</v>
      </c>
      <c r="K101" s="167">
        <f t="shared" si="41"/>
        <v>160543</v>
      </c>
      <c r="L101" s="3"/>
      <c r="M101" s="3"/>
      <c r="N101" s="3"/>
      <c r="O101" s="3"/>
      <c r="P101" s="3"/>
      <c r="Q101" s="3"/>
      <c r="R101" s="3"/>
    </row>
    <row r="102" spans="1:18" s="11" customFormat="1" ht="14.25" customHeight="1">
      <c r="A102" s="185" t="s">
        <v>26</v>
      </c>
      <c r="B102" s="185" t="s">
        <v>131</v>
      </c>
      <c r="C102" s="186">
        <f>C105+C108+C111+C114+C117+C120+C123+C126+C129+C132+C135+C138+C141+C144</f>
        <v>37892</v>
      </c>
      <c r="D102" s="186">
        <f aca="true" t="shared" si="42" ref="D102:K102">D105+D108+D111+D114+D117+D120+D123+D126+D129+D132+D135+D138+D141+D144</f>
        <v>127908</v>
      </c>
      <c r="E102" s="186">
        <f t="shared" si="42"/>
        <v>0</v>
      </c>
      <c r="F102" s="186">
        <f t="shared" si="42"/>
        <v>0</v>
      </c>
      <c r="G102" s="186">
        <f t="shared" si="42"/>
        <v>0</v>
      </c>
      <c r="H102" s="186">
        <f t="shared" si="42"/>
        <v>0</v>
      </c>
      <c r="I102" s="186">
        <f t="shared" si="42"/>
        <v>0</v>
      </c>
      <c r="J102" s="186">
        <f t="shared" si="42"/>
        <v>0</v>
      </c>
      <c r="K102" s="186">
        <f t="shared" si="42"/>
        <v>165800</v>
      </c>
      <c r="L102" s="3"/>
      <c r="M102" s="3"/>
      <c r="N102" s="3"/>
      <c r="O102" s="3"/>
      <c r="P102" s="3"/>
      <c r="Q102" s="3"/>
      <c r="R102" s="3"/>
    </row>
    <row r="103" spans="1:18" s="11" customFormat="1" ht="14.25" customHeight="1">
      <c r="A103" s="33"/>
      <c r="B103" s="145" t="s">
        <v>494</v>
      </c>
      <c r="C103" s="46">
        <f>C106+C109+C112+C115+C118+C121+C124+C127+C130+C133+C136+C139+C142+C145</f>
        <v>345</v>
      </c>
      <c r="D103" s="46">
        <f aca="true" t="shared" si="43" ref="D103:K103">D106+D109+D112+D115+D118+D121+D124+D127+D130+D133+D136+D139+D142+D145</f>
        <v>-5602</v>
      </c>
      <c r="E103" s="46">
        <f t="shared" si="43"/>
        <v>0</v>
      </c>
      <c r="F103" s="46">
        <f t="shared" si="43"/>
        <v>0</v>
      </c>
      <c r="G103" s="46">
        <f t="shared" si="43"/>
        <v>0</v>
      </c>
      <c r="H103" s="46">
        <f t="shared" si="43"/>
        <v>0</v>
      </c>
      <c r="I103" s="46">
        <f t="shared" si="43"/>
        <v>0</v>
      </c>
      <c r="J103" s="46">
        <f t="shared" si="43"/>
        <v>0</v>
      </c>
      <c r="K103" s="46">
        <f t="shared" si="43"/>
        <v>-5257</v>
      </c>
      <c r="L103" s="3"/>
      <c r="M103" s="3"/>
      <c r="N103" s="3"/>
      <c r="O103" s="3"/>
      <c r="P103" s="3"/>
      <c r="Q103" s="3"/>
      <c r="R103" s="3"/>
    </row>
    <row r="104" spans="1:18" s="11" customFormat="1" ht="27.75" customHeight="1" thickBot="1">
      <c r="A104" s="191"/>
      <c r="B104" s="191" t="s">
        <v>524</v>
      </c>
      <c r="C104" s="192">
        <f>C102+C103</f>
        <v>38237</v>
      </c>
      <c r="D104" s="192">
        <f aca="true" t="shared" si="44" ref="D104:K104">D102+D103</f>
        <v>122306</v>
      </c>
      <c r="E104" s="192">
        <f t="shared" si="44"/>
        <v>0</v>
      </c>
      <c r="F104" s="192">
        <f t="shared" si="44"/>
        <v>0</v>
      </c>
      <c r="G104" s="192">
        <f t="shared" si="44"/>
        <v>0</v>
      </c>
      <c r="H104" s="192">
        <f t="shared" si="44"/>
        <v>0</v>
      </c>
      <c r="I104" s="192">
        <f t="shared" si="44"/>
        <v>0</v>
      </c>
      <c r="J104" s="192">
        <f t="shared" si="44"/>
        <v>0</v>
      </c>
      <c r="K104" s="192">
        <f t="shared" si="44"/>
        <v>160543</v>
      </c>
      <c r="L104" s="3"/>
      <c r="M104" s="3"/>
      <c r="N104" s="3"/>
      <c r="O104" s="3"/>
      <c r="P104" s="3"/>
      <c r="Q104" s="3"/>
      <c r="R104" s="3"/>
    </row>
    <row r="105" spans="1:18" s="11" customFormat="1" ht="14.25" customHeight="1">
      <c r="A105" s="187"/>
      <c r="B105" s="148" t="s">
        <v>132</v>
      </c>
      <c r="C105" s="149"/>
      <c r="D105" s="149">
        <v>5809</v>
      </c>
      <c r="E105" s="149"/>
      <c r="F105" s="149"/>
      <c r="G105" s="149"/>
      <c r="H105" s="149"/>
      <c r="I105" s="149"/>
      <c r="J105" s="149"/>
      <c r="K105" s="149">
        <f>SUM(C105:J105)</f>
        <v>5809</v>
      </c>
      <c r="L105" s="3"/>
      <c r="M105" s="3"/>
      <c r="N105" s="3"/>
      <c r="O105" s="3"/>
      <c r="P105" s="3"/>
      <c r="Q105" s="3"/>
      <c r="R105" s="3"/>
    </row>
    <row r="106" spans="1:18" s="11" customFormat="1" ht="14.25" customHeight="1">
      <c r="A106" s="19"/>
      <c r="B106" s="145" t="s">
        <v>494</v>
      </c>
      <c r="C106" s="20"/>
      <c r="D106" s="20"/>
      <c r="E106" s="20"/>
      <c r="F106" s="20"/>
      <c r="G106" s="20"/>
      <c r="H106" s="20"/>
      <c r="I106" s="20"/>
      <c r="J106" s="20"/>
      <c r="K106" s="149">
        <f>SUM(C106:J106)</f>
        <v>0</v>
      </c>
      <c r="L106" s="3"/>
      <c r="M106" s="3"/>
      <c r="N106" s="3"/>
      <c r="O106" s="3"/>
      <c r="P106" s="3"/>
      <c r="Q106" s="3"/>
      <c r="R106" s="3"/>
    </row>
    <row r="107" spans="1:18" s="11" customFormat="1" ht="14.25" customHeight="1" thickBot="1">
      <c r="A107" s="162"/>
      <c r="B107" s="155" t="s">
        <v>525</v>
      </c>
      <c r="C107" s="156">
        <f>C105+C106</f>
        <v>0</v>
      </c>
      <c r="D107" s="156">
        <f aca="true" t="shared" si="45" ref="D107:K107">D105+D106</f>
        <v>5809</v>
      </c>
      <c r="E107" s="156">
        <f t="shared" si="45"/>
        <v>0</v>
      </c>
      <c r="F107" s="156">
        <f t="shared" si="45"/>
        <v>0</v>
      </c>
      <c r="G107" s="156">
        <f t="shared" si="45"/>
        <v>0</v>
      </c>
      <c r="H107" s="156">
        <f t="shared" si="45"/>
        <v>0</v>
      </c>
      <c r="I107" s="156">
        <f t="shared" si="45"/>
        <v>0</v>
      </c>
      <c r="J107" s="156">
        <f t="shared" si="45"/>
        <v>0</v>
      </c>
      <c r="K107" s="156">
        <f t="shared" si="45"/>
        <v>5809</v>
      </c>
      <c r="L107" s="3"/>
      <c r="M107" s="3"/>
      <c r="N107" s="3"/>
      <c r="O107" s="3"/>
      <c r="P107" s="3"/>
      <c r="Q107" s="3"/>
      <c r="R107" s="3"/>
    </row>
    <row r="108" spans="1:18" s="11" customFormat="1" ht="14.25" customHeight="1">
      <c r="A108" s="187"/>
      <c r="B108" s="148" t="s">
        <v>133</v>
      </c>
      <c r="C108" s="149">
        <v>10030</v>
      </c>
      <c r="D108" s="149">
        <v>18002</v>
      </c>
      <c r="E108" s="149"/>
      <c r="F108" s="149"/>
      <c r="G108" s="149"/>
      <c r="H108" s="149"/>
      <c r="I108" s="149"/>
      <c r="J108" s="149"/>
      <c r="K108" s="149">
        <f>SUM(C108:J108)</f>
        <v>28032</v>
      </c>
      <c r="L108" s="8"/>
      <c r="M108" s="8"/>
      <c r="N108" s="8"/>
      <c r="O108" s="8"/>
      <c r="P108" s="8"/>
      <c r="Q108" s="3"/>
      <c r="R108" s="3"/>
    </row>
    <row r="109" spans="1:18" s="11" customFormat="1" ht="14.25" customHeight="1">
      <c r="A109" s="19"/>
      <c r="B109" s="145" t="s">
        <v>494</v>
      </c>
      <c r="C109" s="20">
        <v>11</v>
      </c>
      <c r="D109" s="20">
        <v>-4782</v>
      </c>
      <c r="E109" s="20"/>
      <c r="F109" s="20"/>
      <c r="G109" s="20"/>
      <c r="H109" s="20"/>
      <c r="I109" s="20"/>
      <c r="J109" s="20"/>
      <c r="K109" s="149">
        <f>SUM(C109:J109)</f>
        <v>-4771</v>
      </c>
      <c r="L109" s="8"/>
      <c r="M109" s="8"/>
      <c r="N109" s="8"/>
      <c r="O109" s="8"/>
      <c r="P109" s="8"/>
      <c r="Q109" s="3"/>
      <c r="R109" s="3"/>
    </row>
    <row r="110" spans="1:18" s="11" customFormat="1" ht="14.25" customHeight="1" thickBot="1">
      <c r="A110" s="162"/>
      <c r="B110" s="155" t="s">
        <v>526</v>
      </c>
      <c r="C110" s="156">
        <f>C108+C109</f>
        <v>10041</v>
      </c>
      <c r="D110" s="156">
        <f aca="true" t="shared" si="46" ref="D110:K110">D108+D109</f>
        <v>13220</v>
      </c>
      <c r="E110" s="156">
        <f t="shared" si="46"/>
        <v>0</v>
      </c>
      <c r="F110" s="156">
        <f t="shared" si="46"/>
        <v>0</v>
      </c>
      <c r="G110" s="156">
        <f t="shared" si="46"/>
        <v>0</v>
      </c>
      <c r="H110" s="156">
        <f t="shared" si="46"/>
        <v>0</v>
      </c>
      <c r="I110" s="156">
        <f t="shared" si="46"/>
        <v>0</v>
      </c>
      <c r="J110" s="156">
        <f t="shared" si="46"/>
        <v>0</v>
      </c>
      <c r="K110" s="156">
        <f t="shared" si="46"/>
        <v>23261</v>
      </c>
      <c r="L110" s="8"/>
      <c r="M110" s="8"/>
      <c r="N110" s="8"/>
      <c r="O110" s="8"/>
      <c r="P110" s="8"/>
      <c r="Q110" s="3"/>
      <c r="R110" s="3"/>
    </row>
    <row r="111" spans="1:18" s="11" customFormat="1" ht="14.25" customHeight="1">
      <c r="A111" s="187"/>
      <c r="B111" s="148" t="s">
        <v>134</v>
      </c>
      <c r="C111" s="149">
        <v>848</v>
      </c>
      <c r="D111" s="149">
        <v>4362</v>
      </c>
      <c r="E111" s="149"/>
      <c r="F111" s="149"/>
      <c r="G111" s="149"/>
      <c r="H111" s="149"/>
      <c r="I111" s="149"/>
      <c r="J111" s="149"/>
      <c r="K111" s="149">
        <f>SUM(C111:J111)</f>
        <v>5210</v>
      </c>
      <c r="L111" s="8"/>
      <c r="M111" s="8"/>
      <c r="N111" s="8"/>
      <c r="O111" s="8"/>
      <c r="P111" s="8"/>
      <c r="Q111" s="3"/>
      <c r="R111" s="3"/>
    </row>
    <row r="112" spans="1:18" s="11" customFormat="1" ht="14.25" customHeight="1">
      <c r="A112" s="19"/>
      <c r="B112" s="145" t="s">
        <v>494</v>
      </c>
      <c r="C112" s="20"/>
      <c r="D112" s="20"/>
      <c r="E112" s="20"/>
      <c r="F112" s="20"/>
      <c r="G112" s="20"/>
      <c r="H112" s="20"/>
      <c r="I112" s="20"/>
      <c r="J112" s="20"/>
      <c r="K112" s="149">
        <f>SUM(C112:J112)</f>
        <v>0</v>
      </c>
      <c r="L112" s="8"/>
      <c r="M112" s="8"/>
      <c r="N112" s="8"/>
      <c r="O112" s="8"/>
      <c r="P112" s="8"/>
      <c r="Q112" s="3"/>
      <c r="R112" s="3"/>
    </row>
    <row r="113" spans="1:18" s="11" customFormat="1" ht="14.25" customHeight="1" thickBot="1">
      <c r="A113" s="162"/>
      <c r="B113" s="155" t="s">
        <v>527</v>
      </c>
      <c r="C113" s="156">
        <f>C111+C112</f>
        <v>848</v>
      </c>
      <c r="D113" s="156">
        <f aca="true" t="shared" si="47" ref="D113:K113">D111+D112</f>
        <v>4362</v>
      </c>
      <c r="E113" s="156">
        <f t="shared" si="47"/>
        <v>0</v>
      </c>
      <c r="F113" s="156">
        <f t="shared" si="47"/>
        <v>0</v>
      </c>
      <c r="G113" s="156">
        <f t="shared" si="47"/>
        <v>0</v>
      </c>
      <c r="H113" s="156">
        <f t="shared" si="47"/>
        <v>0</v>
      </c>
      <c r="I113" s="156">
        <f t="shared" si="47"/>
        <v>0</v>
      </c>
      <c r="J113" s="156">
        <f t="shared" si="47"/>
        <v>0</v>
      </c>
      <c r="K113" s="156">
        <f t="shared" si="47"/>
        <v>5210</v>
      </c>
      <c r="L113" s="8"/>
      <c r="M113" s="8"/>
      <c r="N113" s="8"/>
      <c r="O113" s="8"/>
      <c r="P113" s="8"/>
      <c r="Q113" s="3"/>
      <c r="R113" s="3"/>
    </row>
    <row r="114" spans="1:18" s="11" customFormat="1" ht="14.25" customHeight="1">
      <c r="A114" s="187"/>
      <c r="B114" s="148" t="s">
        <v>135</v>
      </c>
      <c r="C114" s="149">
        <v>1630</v>
      </c>
      <c r="D114" s="149">
        <v>3711</v>
      </c>
      <c r="E114" s="149"/>
      <c r="F114" s="149"/>
      <c r="G114" s="149"/>
      <c r="H114" s="149"/>
      <c r="I114" s="149"/>
      <c r="J114" s="149"/>
      <c r="K114" s="149">
        <f>SUM(C114:J114)</f>
        <v>5341</v>
      </c>
      <c r="L114" s="8"/>
      <c r="M114" s="8"/>
      <c r="N114" s="8"/>
      <c r="O114" s="8"/>
      <c r="P114" s="8"/>
      <c r="Q114" s="3"/>
      <c r="R114" s="3"/>
    </row>
    <row r="115" spans="1:18" s="11" customFormat="1" ht="14.25" customHeight="1">
      <c r="A115" s="19"/>
      <c r="B115" s="145" t="s">
        <v>494</v>
      </c>
      <c r="C115" s="20"/>
      <c r="D115" s="20">
        <v>-680</v>
      </c>
      <c r="E115" s="20"/>
      <c r="F115" s="20"/>
      <c r="G115" s="20"/>
      <c r="H115" s="20"/>
      <c r="I115" s="20"/>
      <c r="J115" s="20"/>
      <c r="K115" s="149">
        <f>SUM(C115:J115)</f>
        <v>-680</v>
      </c>
      <c r="L115" s="8"/>
      <c r="M115" s="8"/>
      <c r="N115" s="8"/>
      <c r="O115" s="8"/>
      <c r="P115" s="8"/>
      <c r="Q115" s="3"/>
      <c r="R115" s="3"/>
    </row>
    <row r="116" spans="1:18" s="11" customFormat="1" ht="14.25" customHeight="1" thickBot="1">
      <c r="A116" s="162"/>
      <c r="B116" s="155" t="s">
        <v>528</v>
      </c>
      <c r="C116" s="156">
        <f>C114+C115</f>
        <v>1630</v>
      </c>
      <c r="D116" s="156">
        <f aca="true" t="shared" si="48" ref="D116:K116">D114+D115</f>
        <v>3031</v>
      </c>
      <c r="E116" s="156">
        <f t="shared" si="48"/>
        <v>0</v>
      </c>
      <c r="F116" s="156">
        <f t="shared" si="48"/>
        <v>0</v>
      </c>
      <c r="G116" s="156">
        <f t="shared" si="48"/>
        <v>0</v>
      </c>
      <c r="H116" s="156">
        <f t="shared" si="48"/>
        <v>0</v>
      </c>
      <c r="I116" s="156">
        <f t="shared" si="48"/>
        <v>0</v>
      </c>
      <c r="J116" s="156">
        <f t="shared" si="48"/>
        <v>0</v>
      </c>
      <c r="K116" s="156">
        <f t="shared" si="48"/>
        <v>4661</v>
      </c>
      <c r="L116" s="8"/>
      <c r="M116" s="8"/>
      <c r="N116" s="8"/>
      <c r="O116" s="8"/>
      <c r="P116" s="8"/>
      <c r="Q116" s="3"/>
      <c r="R116" s="3"/>
    </row>
    <row r="117" spans="1:18" s="11" customFormat="1" ht="14.25" customHeight="1">
      <c r="A117" s="187"/>
      <c r="B117" s="148" t="s">
        <v>136</v>
      </c>
      <c r="C117" s="149">
        <v>145</v>
      </c>
      <c r="D117" s="149">
        <v>2368</v>
      </c>
      <c r="E117" s="149"/>
      <c r="F117" s="149"/>
      <c r="G117" s="149"/>
      <c r="H117" s="149"/>
      <c r="I117" s="149"/>
      <c r="J117" s="149"/>
      <c r="K117" s="149">
        <f>SUM(C117:J117)</f>
        <v>2513</v>
      </c>
      <c r="L117" s="8"/>
      <c r="M117" s="8"/>
      <c r="N117" s="8"/>
      <c r="O117" s="8"/>
      <c r="P117" s="8"/>
      <c r="Q117" s="3"/>
      <c r="R117" s="3"/>
    </row>
    <row r="118" spans="1:18" s="11" customFormat="1" ht="14.25" customHeight="1">
      <c r="A118" s="19"/>
      <c r="B118" s="145" t="s">
        <v>494</v>
      </c>
      <c r="C118" s="20">
        <v>-11</v>
      </c>
      <c r="D118" s="20"/>
      <c r="E118" s="20"/>
      <c r="F118" s="20"/>
      <c r="G118" s="20"/>
      <c r="H118" s="20"/>
      <c r="I118" s="20"/>
      <c r="J118" s="20"/>
      <c r="K118" s="149">
        <f>SUM(C118:J118)</f>
        <v>-11</v>
      </c>
      <c r="L118" s="8"/>
      <c r="M118" s="8"/>
      <c r="N118" s="8"/>
      <c r="O118" s="8"/>
      <c r="P118" s="8"/>
      <c r="Q118" s="3"/>
      <c r="R118" s="3"/>
    </row>
    <row r="119" spans="1:18" s="11" customFormat="1" ht="14.25" customHeight="1" thickBot="1">
      <c r="A119" s="162"/>
      <c r="B119" s="155" t="s">
        <v>535</v>
      </c>
      <c r="C119" s="156">
        <f aca="true" t="shared" si="49" ref="C119:K119">C117+C118</f>
        <v>134</v>
      </c>
      <c r="D119" s="156">
        <f t="shared" si="49"/>
        <v>2368</v>
      </c>
      <c r="E119" s="156">
        <f t="shared" si="49"/>
        <v>0</v>
      </c>
      <c r="F119" s="156">
        <f t="shared" si="49"/>
        <v>0</v>
      </c>
      <c r="G119" s="156">
        <f t="shared" si="49"/>
        <v>0</v>
      </c>
      <c r="H119" s="156">
        <f t="shared" si="49"/>
        <v>0</v>
      </c>
      <c r="I119" s="156">
        <f t="shared" si="49"/>
        <v>0</v>
      </c>
      <c r="J119" s="156">
        <f t="shared" si="49"/>
        <v>0</v>
      </c>
      <c r="K119" s="156">
        <f t="shared" si="49"/>
        <v>2502</v>
      </c>
      <c r="L119" s="8"/>
      <c r="M119" s="8"/>
      <c r="N119" s="8"/>
      <c r="O119" s="8"/>
      <c r="P119" s="8"/>
      <c r="Q119" s="3"/>
      <c r="R119" s="3"/>
    </row>
    <row r="120" spans="1:18" s="11" customFormat="1" ht="14.25" customHeight="1">
      <c r="A120" s="187"/>
      <c r="B120" s="148" t="s">
        <v>137</v>
      </c>
      <c r="C120" s="149">
        <v>4696</v>
      </c>
      <c r="D120" s="149">
        <v>15716</v>
      </c>
      <c r="E120" s="149"/>
      <c r="F120" s="149"/>
      <c r="G120" s="149"/>
      <c r="H120" s="149"/>
      <c r="I120" s="149"/>
      <c r="J120" s="149"/>
      <c r="K120" s="149">
        <f>SUM(C120:J120)</f>
        <v>20412</v>
      </c>
      <c r="L120" s="8"/>
      <c r="M120" s="8"/>
      <c r="N120" s="8"/>
      <c r="O120" s="8"/>
      <c r="P120" s="8"/>
      <c r="Q120" s="3"/>
      <c r="R120" s="3"/>
    </row>
    <row r="121" spans="1:18" s="11" customFormat="1" ht="14.25" customHeight="1">
      <c r="A121" s="19"/>
      <c r="B121" s="145" t="s">
        <v>494</v>
      </c>
      <c r="C121" s="20"/>
      <c r="D121" s="20"/>
      <c r="E121" s="20"/>
      <c r="F121" s="20"/>
      <c r="G121" s="20"/>
      <c r="H121" s="20"/>
      <c r="I121" s="20"/>
      <c r="J121" s="20"/>
      <c r="K121" s="149">
        <f>SUM(C121:J121)</f>
        <v>0</v>
      </c>
      <c r="L121" s="8"/>
      <c r="M121" s="8"/>
      <c r="N121" s="8"/>
      <c r="O121" s="8"/>
      <c r="P121" s="8"/>
      <c r="Q121" s="3"/>
      <c r="R121" s="3"/>
    </row>
    <row r="122" spans="1:18" s="11" customFormat="1" ht="14.25" customHeight="1" thickBot="1">
      <c r="A122" s="162"/>
      <c r="B122" s="155" t="s">
        <v>529</v>
      </c>
      <c r="C122" s="156">
        <f>C120+C121</f>
        <v>4696</v>
      </c>
      <c r="D122" s="156">
        <f aca="true" t="shared" si="50" ref="D122:K122">D120+D121</f>
        <v>15716</v>
      </c>
      <c r="E122" s="156">
        <f t="shared" si="50"/>
        <v>0</v>
      </c>
      <c r="F122" s="156">
        <f t="shared" si="50"/>
        <v>0</v>
      </c>
      <c r="G122" s="156">
        <f t="shared" si="50"/>
        <v>0</v>
      </c>
      <c r="H122" s="156">
        <f t="shared" si="50"/>
        <v>0</v>
      </c>
      <c r="I122" s="156">
        <f t="shared" si="50"/>
        <v>0</v>
      </c>
      <c r="J122" s="156">
        <f t="shared" si="50"/>
        <v>0</v>
      </c>
      <c r="K122" s="156">
        <f t="shared" si="50"/>
        <v>20412</v>
      </c>
      <c r="L122" s="8"/>
      <c r="M122" s="8"/>
      <c r="N122" s="8"/>
      <c r="O122" s="8"/>
      <c r="P122" s="8"/>
      <c r="Q122" s="3"/>
      <c r="R122" s="3"/>
    </row>
    <row r="123" spans="1:18" s="11" customFormat="1" ht="14.25" customHeight="1">
      <c r="A123" s="187"/>
      <c r="B123" s="148" t="s">
        <v>138</v>
      </c>
      <c r="C123" s="149">
        <v>1680</v>
      </c>
      <c r="D123" s="149">
        <v>11240</v>
      </c>
      <c r="E123" s="149"/>
      <c r="F123" s="149"/>
      <c r="G123" s="149"/>
      <c r="H123" s="149"/>
      <c r="I123" s="149"/>
      <c r="J123" s="149"/>
      <c r="K123" s="149">
        <f>SUM(C123:J123)</f>
        <v>12920</v>
      </c>
      <c r="L123" s="8"/>
      <c r="M123" s="8"/>
      <c r="N123" s="8"/>
      <c r="O123" s="8"/>
      <c r="P123" s="8"/>
      <c r="Q123" s="3"/>
      <c r="R123" s="3"/>
    </row>
    <row r="124" spans="1:18" s="11" customFormat="1" ht="14.25" customHeight="1">
      <c r="A124" s="19"/>
      <c r="B124" s="145" t="s">
        <v>494</v>
      </c>
      <c r="C124" s="20"/>
      <c r="D124" s="20">
        <v>-2700</v>
      </c>
      <c r="E124" s="20"/>
      <c r="F124" s="20"/>
      <c r="G124" s="20"/>
      <c r="H124" s="20"/>
      <c r="I124" s="20"/>
      <c r="J124" s="20"/>
      <c r="K124" s="149">
        <f>SUM(C124:J124)</f>
        <v>-2700</v>
      </c>
      <c r="L124" s="8"/>
      <c r="M124" s="8"/>
      <c r="N124" s="8"/>
      <c r="O124" s="8"/>
      <c r="P124" s="8"/>
      <c r="Q124" s="3"/>
      <c r="R124" s="3"/>
    </row>
    <row r="125" spans="1:18" s="11" customFormat="1" ht="14.25" customHeight="1" thickBot="1">
      <c r="A125" s="162"/>
      <c r="B125" s="155" t="s">
        <v>536</v>
      </c>
      <c r="C125" s="156">
        <f>C123+C124</f>
        <v>1680</v>
      </c>
      <c r="D125" s="156">
        <f aca="true" t="shared" si="51" ref="D125:K125">D123+D124</f>
        <v>8540</v>
      </c>
      <c r="E125" s="156">
        <f t="shared" si="51"/>
        <v>0</v>
      </c>
      <c r="F125" s="156">
        <f t="shared" si="51"/>
        <v>0</v>
      </c>
      <c r="G125" s="156">
        <f t="shared" si="51"/>
        <v>0</v>
      </c>
      <c r="H125" s="156">
        <f t="shared" si="51"/>
        <v>0</v>
      </c>
      <c r="I125" s="156">
        <f t="shared" si="51"/>
        <v>0</v>
      </c>
      <c r="J125" s="156">
        <f t="shared" si="51"/>
        <v>0</v>
      </c>
      <c r="K125" s="156">
        <f t="shared" si="51"/>
        <v>10220</v>
      </c>
      <c r="L125" s="8"/>
      <c r="M125" s="8"/>
      <c r="N125" s="8"/>
      <c r="O125" s="8"/>
      <c r="P125" s="8"/>
      <c r="Q125" s="3"/>
      <c r="R125" s="3"/>
    </row>
    <row r="126" spans="1:18" s="11" customFormat="1" ht="14.25" customHeight="1">
      <c r="A126" s="187"/>
      <c r="B126" s="148" t="s">
        <v>8</v>
      </c>
      <c r="C126" s="149">
        <v>3074</v>
      </c>
      <c r="D126" s="149">
        <v>4476</v>
      </c>
      <c r="E126" s="149"/>
      <c r="F126" s="149"/>
      <c r="G126" s="149"/>
      <c r="H126" s="149"/>
      <c r="I126" s="149"/>
      <c r="J126" s="149"/>
      <c r="K126" s="149">
        <f>SUM(C126:J126)</f>
        <v>7550</v>
      </c>
      <c r="L126" s="8"/>
      <c r="M126" s="8"/>
      <c r="N126" s="8"/>
      <c r="O126" s="8"/>
      <c r="P126" s="8"/>
      <c r="Q126" s="3"/>
      <c r="R126" s="3"/>
    </row>
    <row r="127" spans="1:18" s="11" customFormat="1" ht="14.25" customHeight="1">
      <c r="A127" s="19"/>
      <c r="B127" s="145" t="s">
        <v>494</v>
      </c>
      <c r="C127" s="20"/>
      <c r="D127" s="20"/>
      <c r="E127" s="20"/>
      <c r="F127" s="20"/>
      <c r="G127" s="20"/>
      <c r="H127" s="20"/>
      <c r="I127" s="20"/>
      <c r="J127" s="20"/>
      <c r="K127" s="149">
        <f>SUM(C127:J127)</f>
        <v>0</v>
      </c>
      <c r="L127" s="8"/>
      <c r="M127" s="8"/>
      <c r="N127" s="8"/>
      <c r="O127" s="8"/>
      <c r="P127" s="8"/>
      <c r="Q127" s="3"/>
      <c r="R127" s="3"/>
    </row>
    <row r="128" spans="1:18" s="11" customFormat="1" ht="14.25" customHeight="1" thickBot="1">
      <c r="A128" s="162"/>
      <c r="B128" s="155" t="s">
        <v>505</v>
      </c>
      <c r="C128" s="156">
        <f>C126+C127</f>
        <v>3074</v>
      </c>
      <c r="D128" s="156">
        <f aca="true" t="shared" si="52" ref="D128:K128">D126+D127</f>
        <v>4476</v>
      </c>
      <c r="E128" s="156">
        <f t="shared" si="52"/>
        <v>0</v>
      </c>
      <c r="F128" s="156">
        <f t="shared" si="52"/>
        <v>0</v>
      </c>
      <c r="G128" s="156">
        <f t="shared" si="52"/>
        <v>0</v>
      </c>
      <c r="H128" s="156">
        <f t="shared" si="52"/>
        <v>0</v>
      </c>
      <c r="I128" s="156">
        <f t="shared" si="52"/>
        <v>0</v>
      </c>
      <c r="J128" s="156">
        <f t="shared" si="52"/>
        <v>0</v>
      </c>
      <c r="K128" s="156">
        <f t="shared" si="52"/>
        <v>7550</v>
      </c>
      <c r="L128" s="8"/>
      <c r="M128" s="8"/>
      <c r="N128" s="8"/>
      <c r="O128" s="8"/>
      <c r="P128" s="8"/>
      <c r="Q128" s="3"/>
      <c r="R128" s="3"/>
    </row>
    <row r="129" spans="1:18" s="11" customFormat="1" ht="14.25" customHeight="1">
      <c r="A129" s="187"/>
      <c r="B129" s="148" t="s">
        <v>9</v>
      </c>
      <c r="C129" s="149">
        <v>6854</v>
      </c>
      <c r="D129" s="149">
        <v>13343</v>
      </c>
      <c r="E129" s="149"/>
      <c r="F129" s="149"/>
      <c r="G129" s="149"/>
      <c r="H129" s="149"/>
      <c r="I129" s="149"/>
      <c r="J129" s="149"/>
      <c r="K129" s="149">
        <f>SUM(C129:J129)</f>
        <v>20197</v>
      </c>
      <c r="L129" s="8"/>
      <c r="M129" s="8"/>
      <c r="N129" s="8"/>
      <c r="O129" s="8"/>
      <c r="P129" s="8"/>
      <c r="Q129" s="3"/>
      <c r="R129" s="3"/>
    </row>
    <row r="130" spans="1:18" s="11" customFormat="1" ht="14.25" customHeight="1">
      <c r="A130" s="19"/>
      <c r="B130" s="145" t="s">
        <v>494</v>
      </c>
      <c r="C130" s="20"/>
      <c r="D130" s="20"/>
      <c r="E130" s="20"/>
      <c r="F130" s="20"/>
      <c r="G130" s="20"/>
      <c r="H130" s="20"/>
      <c r="I130" s="20"/>
      <c r="J130" s="20"/>
      <c r="K130" s="149">
        <f>SUM(C130:J130)</f>
        <v>0</v>
      </c>
      <c r="L130" s="8"/>
      <c r="M130" s="8"/>
      <c r="N130" s="8"/>
      <c r="O130" s="8"/>
      <c r="P130" s="8"/>
      <c r="Q130" s="3"/>
      <c r="R130" s="3"/>
    </row>
    <row r="131" spans="1:18" s="11" customFormat="1" ht="14.25" customHeight="1" thickBot="1">
      <c r="A131" s="162"/>
      <c r="B131" s="155" t="s">
        <v>506</v>
      </c>
      <c r="C131" s="156">
        <f>C129+C130</f>
        <v>6854</v>
      </c>
      <c r="D131" s="156">
        <f aca="true" t="shared" si="53" ref="D131:K131">D129+D130</f>
        <v>13343</v>
      </c>
      <c r="E131" s="156">
        <f t="shared" si="53"/>
        <v>0</v>
      </c>
      <c r="F131" s="156">
        <f t="shared" si="53"/>
        <v>0</v>
      </c>
      <c r="G131" s="156">
        <f t="shared" si="53"/>
        <v>0</v>
      </c>
      <c r="H131" s="156">
        <f t="shared" si="53"/>
        <v>0</v>
      </c>
      <c r="I131" s="156">
        <f t="shared" si="53"/>
        <v>0</v>
      </c>
      <c r="J131" s="156">
        <f t="shared" si="53"/>
        <v>0</v>
      </c>
      <c r="K131" s="156">
        <f t="shared" si="53"/>
        <v>20197</v>
      </c>
      <c r="L131" s="8"/>
      <c r="M131" s="8"/>
      <c r="N131" s="8"/>
      <c r="O131" s="8"/>
      <c r="P131" s="8"/>
      <c r="Q131" s="3"/>
      <c r="R131" s="3"/>
    </row>
    <row r="132" spans="1:18" s="11" customFormat="1" ht="14.25" customHeight="1">
      <c r="A132" s="187"/>
      <c r="B132" s="148" t="s">
        <v>139</v>
      </c>
      <c r="C132" s="149">
        <v>1112</v>
      </c>
      <c r="D132" s="149">
        <v>4470</v>
      </c>
      <c r="E132" s="149"/>
      <c r="F132" s="149"/>
      <c r="G132" s="149"/>
      <c r="H132" s="149"/>
      <c r="I132" s="149"/>
      <c r="J132" s="149"/>
      <c r="K132" s="149">
        <f>SUM(C132:J132)</f>
        <v>5582</v>
      </c>
      <c r="L132" s="8"/>
      <c r="M132" s="8"/>
      <c r="N132" s="8"/>
      <c r="O132" s="8"/>
      <c r="P132" s="8"/>
      <c r="Q132" s="3"/>
      <c r="R132" s="3"/>
    </row>
    <row r="133" spans="1:18" s="11" customFormat="1" ht="14.25" customHeight="1">
      <c r="A133" s="19"/>
      <c r="B133" s="145" t="s">
        <v>494</v>
      </c>
      <c r="C133" s="20"/>
      <c r="D133" s="20"/>
      <c r="E133" s="20"/>
      <c r="F133" s="20"/>
      <c r="G133" s="20"/>
      <c r="H133" s="20"/>
      <c r="I133" s="20"/>
      <c r="J133" s="20"/>
      <c r="K133" s="149">
        <f>SUM(C133:J133)</f>
        <v>0</v>
      </c>
      <c r="L133" s="8"/>
      <c r="M133" s="8"/>
      <c r="N133" s="8"/>
      <c r="O133" s="8"/>
      <c r="P133" s="8"/>
      <c r="Q133" s="3"/>
      <c r="R133" s="3"/>
    </row>
    <row r="134" spans="1:18" s="11" customFormat="1" ht="14.25" customHeight="1" thickBot="1">
      <c r="A134" s="162"/>
      <c r="B134" s="155" t="s">
        <v>530</v>
      </c>
      <c r="C134" s="156">
        <f>C132+C133</f>
        <v>1112</v>
      </c>
      <c r="D134" s="156">
        <f aca="true" t="shared" si="54" ref="D134:K134">D132+D133</f>
        <v>4470</v>
      </c>
      <c r="E134" s="156">
        <f t="shared" si="54"/>
        <v>0</v>
      </c>
      <c r="F134" s="156">
        <f t="shared" si="54"/>
        <v>0</v>
      </c>
      <c r="G134" s="156">
        <f t="shared" si="54"/>
        <v>0</v>
      </c>
      <c r="H134" s="156">
        <f t="shared" si="54"/>
        <v>0</v>
      </c>
      <c r="I134" s="156">
        <f t="shared" si="54"/>
        <v>0</v>
      </c>
      <c r="J134" s="156">
        <f t="shared" si="54"/>
        <v>0</v>
      </c>
      <c r="K134" s="156">
        <f t="shared" si="54"/>
        <v>5582</v>
      </c>
      <c r="L134" s="8"/>
      <c r="M134" s="8"/>
      <c r="N134" s="8"/>
      <c r="O134" s="8"/>
      <c r="P134" s="8"/>
      <c r="Q134" s="3"/>
      <c r="R134" s="3"/>
    </row>
    <row r="135" spans="1:18" s="11" customFormat="1" ht="14.25" customHeight="1">
      <c r="A135" s="187"/>
      <c r="B135" s="148" t="s">
        <v>140</v>
      </c>
      <c r="C135" s="149">
        <v>3571</v>
      </c>
      <c r="D135" s="149">
        <v>17741</v>
      </c>
      <c r="E135" s="149"/>
      <c r="F135" s="149"/>
      <c r="G135" s="149"/>
      <c r="H135" s="149"/>
      <c r="I135" s="149"/>
      <c r="J135" s="149"/>
      <c r="K135" s="149">
        <f>SUM(C135:J135)</f>
        <v>21312</v>
      </c>
      <c r="L135" s="8"/>
      <c r="M135" s="8"/>
      <c r="N135" s="8"/>
      <c r="O135" s="8"/>
      <c r="P135" s="8"/>
      <c r="Q135" s="3"/>
      <c r="R135" s="3"/>
    </row>
    <row r="136" spans="1:18" s="11" customFormat="1" ht="14.25" customHeight="1">
      <c r="A136" s="19"/>
      <c r="B136" s="145" t="s">
        <v>494</v>
      </c>
      <c r="C136" s="20">
        <v>3</v>
      </c>
      <c r="D136" s="20">
        <v>1060</v>
      </c>
      <c r="E136" s="20"/>
      <c r="F136" s="20"/>
      <c r="G136" s="20"/>
      <c r="H136" s="20"/>
      <c r="I136" s="20"/>
      <c r="J136" s="20"/>
      <c r="K136" s="149">
        <f>SUM(C136:J136)</f>
        <v>1063</v>
      </c>
      <c r="L136" s="8"/>
      <c r="M136" s="8"/>
      <c r="N136" s="8"/>
      <c r="O136" s="8"/>
      <c r="P136" s="8"/>
      <c r="Q136" s="3"/>
      <c r="R136" s="3"/>
    </row>
    <row r="137" spans="1:18" s="11" customFormat="1" ht="14.25" customHeight="1" thickBot="1">
      <c r="A137" s="162"/>
      <c r="B137" s="155" t="s">
        <v>531</v>
      </c>
      <c r="C137" s="156">
        <f>C135+C136</f>
        <v>3574</v>
      </c>
      <c r="D137" s="156">
        <f aca="true" t="shared" si="55" ref="D137:K137">D135+D136</f>
        <v>18801</v>
      </c>
      <c r="E137" s="156">
        <f t="shared" si="55"/>
        <v>0</v>
      </c>
      <c r="F137" s="156">
        <f t="shared" si="55"/>
        <v>0</v>
      </c>
      <c r="G137" s="156">
        <f t="shared" si="55"/>
        <v>0</v>
      </c>
      <c r="H137" s="156">
        <f t="shared" si="55"/>
        <v>0</v>
      </c>
      <c r="I137" s="156">
        <f t="shared" si="55"/>
        <v>0</v>
      </c>
      <c r="J137" s="156">
        <f t="shared" si="55"/>
        <v>0</v>
      </c>
      <c r="K137" s="156">
        <f t="shared" si="55"/>
        <v>22375</v>
      </c>
      <c r="L137" s="8"/>
      <c r="M137" s="8"/>
      <c r="N137" s="8"/>
      <c r="O137" s="8"/>
      <c r="P137" s="8"/>
      <c r="Q137" s="3"/>
      <c r="R137" s="3"/>
    </row>
    <row r="138" spans="1:18" s="11" customFormat="1" ht="14.25" customHeight="1">
      <c r="A138" s="187"/>
      <c r="B138" s="148" t="s">
        <v>141</v>
      </c>
      <c r="C138" s="149">
        <v>1935</v>
      </c>
      <c r="D138" s="149">
        <v>10273</v>
      </c>
      <c r="E138" s="149"/>
      <c r="F138" s="149"/>
      <c r="G138" s="149"/>
      <c r="H138" s="149"/>
      <c r="I138" s="149"/>
      <c r="J138" s="149"/>
      <c r="K138" s="149">
        <f>SUM(C138:J138)</f>
        <v>12208</v>
      </c>
      <c r="L138" s="9"/>
      <c r="M138" s="9"/>
      <c r="N138" s="9"/>
      <c r="O138" s="9"/>
      <c r="P138" s="9"/>
      <c r="Q138" s="3"/>
      <c r="R138" s="3"/>
    </row>
    <row r="139" spans="1:18" s="11" customFormat="1" ht="14.25" customHeight="1">
      <c r="A139" s="19"/>
      <c r="B139" s="145" t="s">
        <v>494</v>
      </c>
      <c r="C139" s="20"/>
      <c r="D139" s="20">
        <v>1500</v>
      </c>
      <c r="E139" s="20"/>
      <c r="F139" s="20"/>
      <c r="G139" s="20"/>
      <c r="H139" s="20"/>
      <c r="I139" s="20"/>
      <c r="J139" s="20"/>
      <c r="K139" s="149">
        <f>SUM(C139:J139)</f>
        <v>1500</v>
      </c>
      <c r="L139" s="9"/>
      <c r="M139" s="9"/>
      <c r="N139" s="9"/>
      <c r="O139" s="9"/>
      <c r="P139" s="9"/>
      <c r="Q139" s="3"/>
      <c r="R139" s="3"/>
    </row>
    <row r="140" spans="1:18" s="11" customFormat="1" ht="14.25" customHeight="1" thickBot="1">
      <c r="A140" s="162"/>
      <c r="B140" s="159" t="s">
        <v>532</v>
      </c>
      <c r="C140" s="156">
        <f>C138+C139</f>
        <v>1935</v>
      </c>
      <c r="D140" s="156">
        <f aca="true" t="shared" si="56" ref="D140:K140">D138+D139</f>
        <v>11773</v>
      </c>
      <c r="E140" s="156">
        <f t="shared" si="56"/>
        <v>0</v>
      </c>
      <c r="F140" s="156">
        <f t="shared" si="56"/>
        <v>0</v>
      </c>
      <c r="G140" s="156">
        <f t="shared" si="56"/>
        <v>0</v>
      </c>
      <c r="H140" s="156">
        <f t="shared" si="56"/>
        <v>0</v>
      </c>
      <c r="I140" s="156">
        <f t="shared" si="56"/>
        <v>0</v>
      </c>
      <c r="J140" s="156">
        <f t="shared" si="56"/>
        <v>0</v>
      </c>
      <c r="K140" s="156">
        <f t="shared" si="56"/>
        <v>13708</v>
      </c>
      <c r="L140" s="9"/>
      <c r="M140" s="9"/>
      <c r="N140" s="9"/>
      <c r="O140" s="9"/>
      <c r="P140" s="9"/>
      <c r="Q140" s="3"/>
      <c r="R140" s="3"/>
    </row>
    <row r="141" spans="1:18" s="11" customFormat="1" ht="14.25" customHeight="1">
      <c r="A141" s="187"/>
      <c r="B141" s="188" t="s">
        <v>145</v>
      </c>
      <c r="C141" s="149">
        <v>1930</v>
      </c>
      <c r="D141" s="149">
        <v>15485</v>
      </c>
      <c r="E141" s="149"/>
      <c r="F141" s="149"/>
      <c r="G141" s="149"/>
      <c r="H141" s="149"/>
      <c r="I141" s="149"/>
      <c r="J141" s="149"/>
      <c r="K141" s="149">
        <f>SUM(C141:J141)</f>
        <v>17415</v>
      </c>
      <c r="L141" s="8"/>
      <c r="M141" s="8"/>
      <c r="N141" s="8"/>
      <c r="O141" s="8"/>
      <c r="P141" s="8"/>
      <c r="Q141" s="3"/>
      <c r="R141" s="3"/>
    </row>
    <row r="142" spans="1:18" s="11" customFormat="1" ht="14.25" customHeight="1">
      <c r="A142" s="19"/>
      <c r="B142" s="194" t="s">
        <v>494</v>
      </c>
      <c r="C142" s="20"/>
      <c r="D142" s="20"/>
      <c r="E142" s="20"/>
      <c r="F142" s="20"/>
      <c r="G142" s="20"/>
      <c r="H142" s="20"/>
      <c r="I142" s="20"/>
      <c r="J142" s="20"/>
      <c r="K142" s="149">
        <f>SUM(C142:J142)</f>
        <v>0</v>
      </c>
      <c r="L142" s="8"/>
      <c r="M142" s="8"/>
      <c r="N142" s="8"/>
      <c r="O142" s="8"/>
      <c r="P142" s="8"/>
      <c r="Q142" s="3"/>
      <c r="R142" s="3"/>
    </row>
    <row r="143" spans="1:18" s="11" customFormat="1" ht="14.25" customHeight="1" thickBot="1">
      <c r="A143" s="162"/>
      <c r="B143" s="155" t="s">
        <v>533</v>
      </c>
      <c r="C143" s="156">
        <f>C141+C142</f>
        <v>1930</v>
      </c>
      <c r="D143" s="156">
        <f aca="true" t="shared" si="57" ref="D143:K143">D141+D142</f>
        <v>15485</v>
      </c>
      <c r="E143" s="156">
        <f t="shared" si="57"/>
        <v>0</v>
      </c>
      <c r="F143" s="156">
        <f t="shared" si="57"/>
        <v>0</v>
      </c>
      <c r="G143" s="156">
        <f t="shared" si="57"/>
        <v>0</v>
      </c>
      <c r="H143" s="156">
        <f t="shared" si="57"/>
        <v>0</v>
      </c>
      <c r="I143" s="156">
        <f t="shared" si="57"/>
        <v>0</v>
      </c>
      <c r="J143" s="156">
        <f t="shared" si="57"/>
        <v>0</v>
      </c>
      <c r="K143" s="156">
        <f t="shared" si="57"/>
        <v>17415</v>
      </c>
      <c r="L143" s="8"/>
      <c r="M143" s="8"/>
      <c r="N143" s="8"/>
      <c r="O143" s="8"/>
      <c r="P143" s="8"/>
      <c r="Q143" s="3"/>
      <c r="R143" s="3"/>
    </row>
    <row r="144" spans="1:18" s="11" customFormat="1" ht="14.25" customHeight="1">
      <c r="A144" s="187"/>
      <c r="B144" s="148" t="s">
        <v>142</v>
      </c>
      <c r="C144" s="149">
        <v>387</v>
      </c>
      <c r="D144" s="149">
        <v>912</v>
      </c>
      <c r="E144" s="149"/>
      <c r="F144" s="149"/>
      <c r="G144" s="149"/>
      <c r="H144" s="149"/>
      <c r="I144" s="149"/>
      <c r="J144" s="149"/>
      <c r="K144" s="149">
        <f>SUM(C144:J144)</f>
        <v>1299</v>
      </c>
      <c r="L144" s="8"/>
      <c r="M144" s="8"/>
      <c r="N144" s="8"/>
      <c r="O144" s="8"/>
      <c r="P144" s="8"/>
      <c r="Q144" s="3"/>
      <c r="R144" s="3"/>
    </row>
    <row r="145" spans="1:18" s="11" customFormat="1" ht="14.25" customHeight="1">
      <c r="A145" s="19"/>
      <c r="B145" s="145" t="s">
        <v>494</v>
      </c>
      <c r="C145" s="20">
        <v>342</v>
      </c>
      <c r="D145" s="20"/>
      <c r="E145" s="20"/>
      <c r="F145" s="20"/>
      <c r="G145" s="20"/>
      <c r="H145" s="20"/>
      <c r="I145" s="20"/>
      <c r="J145" s="20"/>
      <c r="K145" s="149">
        <f>SUM(C145:J145)</f>
        <v>342</v>
      </c>
      <c r="L145" s="8"/>
      <c r="M145" s="8"/>
      <c r="N145" s="8"/>
      <c r="O145" s="8"/>
      <c r="P145" s="8"/>
      <c r="Q145" s="3"/>
      <c r="R145" s="3"/>
    </row>
    <row r="146" spans="1:18" s="11" customFormat="1" ht="14.25" customHeight="1" thickBot="1">
      <c r="A146" s="162"/>
      <c r="B146" s="155" t="s">
        <v>534</v>
      </c>
      <c r="C146" s="156">
        <f>C144+C145</f>
        <v>729</v>
      </c>
      <c r="D146" s="156">
        <f aca="true" t="shared" si="58" ref="D146:K146">D144+D145</f>
        <v>912</v>
      </c>
      <c r="E146" s="156">
        <f t="shared" si="58"/>
        <v>0</v>
      </c>
      <c r="F146" s="156">
        <f t="shared" si="58"/>
        <v>0</v>
      </c>
      <c r="G146" s="156">
        <f t="shared" si="58"/>
        <v>0</v>
      </c>
      <c r="H146" s="156">
        <f t="shared" si="58"/>
        <v>0</v>
      </c>
      <c r="I146" s="156">
        <f t="shared" si="58"/>
        <v>0</v>
      </c>
      <c r="J146" s="156">
        <f t="shared" si="58"/>
        <v>0</v>
      </c>
      <c r="K146" s="156">
        <f t="shared" si="58"/>
        <v>1641</v>
      </c>
      <c r="L146" s="8"/>
      <c r="M146" s="8"/>
      <c r="N146" s="8"/>
      <c r="O146" s="8"/>
      <c r="P146" s="8"/>
      <c r="Q146" s="3"/>
      <c r="R146" s="3"/>
    </row>
    <row r="147" spans="1:18" ht="28.5" customHeight="1">
      <c r="A147" s="163" t="s">
        <v>755</v>
      </c>
      <c r="B147" s="189" t="s">
        <v>27</v>
      </c>
      <c r="C147" s="165">
        <f>C150+C153+C156+C201+C204+C207</f>
        <v>1207145</v>
      </c>
      <c r="D147" s="165">
        <f aca="true" t="shared" si="59" ref="D147:K147">D150+D153+D156+D201+D204+D207</f>
        <v>1333295</v>
      </c>
      <c r="E147" s="165">
        <f t="shared" si="59"/>
        <v>4956</v>
      </c>
      <c r="F147" s="165">
        <f t="shared" si="59"/>
        <v>0</v>
      </c>
      <c r="G147" s="165">
        <f t="shared" si="59"/>
        <v>903504</v>
      </c>
      <c r="H147" s="165">
        <f t="shared" si="59"/>
        <v>0</v>
      </c>
      <c r="I147" s="165">
        <f t="shared" si="59"/>
        <v>0</v>
      </c>
      <c r="J147" s="165">
        <f t="shared" si="59"/>
        <v>0</v>
      </c>
      <c r="K147" s="165">
        <f t="shared" si="59"/>
        <v>3448900</v>
      </c>
      <c r="L147" s="3"/>
      <c r="M147" s="3"/>
      <c r="N147" s="3"/>
      <c r="O147" s="3"/>
      <c r="P147" s="3"/>
      <c r="Q147" s="3"/>
      <c r="R147" s="3"/>
    </row>
    <row r="148" spans="1:18" s="11" customFormat="1" ht="18" customHeight="1">
      <c r="A148" s="163"/>
      <c r="B148" s="146" t="s">
        <v>494</v>
      </c>
      <c r="C148" s="165">
        <f>C151+C154+C157+C202+C205+C208</f>
        <v>12362</v>
      </c>
      <c r="D148" s="165">
        <f aca="true" t="shared" si="60" ref="D148:K148">D151+D154+D157+D202+D205+D208</f>
        <v>-21435</v>
      </c>
      <c r="E148" s="165">
        <f t="shared" si="60"/>
        <v>3704</v>
      </c>
      <c r="F148" s="165">
        <f t="shared" si="60"/>
        <v>0</v>
      </c>
      <c r="G148" s="165">
        <f t="shared" si="60"/>
        <v>60167</v>
      </c>
      <c r="H148" s="165">
        <f t="shared" si="60"/>
        <v>0</v>
      </c>
      <c r="I148" s="165">
        <f t="shared" si="60"/>
        <v>0</v>
      </c>
      <c r="J148" s="165">
        <f t="shared" si="60"/>
        <v>0</v>
      </c>
      <c r="K148" s="165">
        <f t="shared" si="60"/>
        <v>54798</v>
      </c>
      <c r="L148" s="3"/>
      <c r="M148" s="3"/>
      <c r="N148" s="3"/>
      <c r="O148" s="3"/>
      <c r="P148" s="3"/>
      <c r="Q148" s="3"/>
      <c r="R148" s="3"/>
    </row>
    <row r="149" spans="1:18" s="11" customFormat="1" ht="28.5" customHeight="1" thickBot="1">
      <c r="A149" s="202"/>
      <c r="B149" s="193" t="s">
        <v>537</v>
      </c>
      <c r="C149" s="167">
        <f>C147+C148</f>
        <v>1219507</v>
      </c>
      <c r="D149" s="167">
        <f aca="true" t="shared" si="61" ref="D149:K149">D147+D148</f>
        <v>1311860</v>
      </c>
      <c r="E149" s="167">
        <f t="shared" si="61"/>
        <v>8660</v>
      </c>
      <c r="F149" s="167">
        <f t="shared" si="61"/>
        <v>0</v>
      </c>
      <c r="G149" s="167">
        <f t="shared" si="61"/>
        <v>963671</v>
      </c>
      <c r="H149" s="167">
        <f t="shared" si="61"/>
        <v>0</v>
      </c>
      <c r="I149" s="167">
        <f t="shared" si="61"/>
        <v>0</v>
      </c>
      <c r="J149" s="167">
        <f t="shared" si="61"/>
        <v>0</v>
      </c>
      <c r="K149" s="167">
        <f t="shared" si="61"/>
        <v>3503698</v>
      </c>
      <c r="L149" s="3"/>
      <c r="M149" s="3"/>
      <c r="N149" s="3"/>
      <c r="O149" s="3"/>
      <c r="P149" s="3"/>
      <c r="Q149" s="3"/>
      <c r="R149" s="3"/>
    </row>
    <row r="150" spans="1:18" ht="14.25" customHeight="1">
      <c r="A150" s="201" t="s">
        <v>30</v>
      </c>
      <c r="B150" s="198" t="s">
        <v>112</v>
      </c>
      <c r="C150" s="149">
        <v>122777</v>
      </c>
      <c r="D150" s="149">
        <v>16534</v>
      </c>
      <c r="E150" s="149">
        <v>3556</v>
      </c>
      <c r="F150" s="149"/>
      <c r="G150" s="149">
        <v>3200</v>
      </c>
      <c r="H150" s="149"/>
      <c r="I150" s="149"/>
      <c r="J150" s="149"/>
      <c r="K150" s="149">
        <f>SUM(C150:J150)</f>
        <v>146067</v>
      </c>
      <c r="L150" s="3"/>
      <c r="M150" s="3"/>
      <c r="N150" s="3"/>
      <c r="O150" s="3"/>
      <c r="P150" s="3"/>
      <c r="Q150" s="3"/>
      <c r="R150" s="3"/>
    </row>
    <row r="151" spans="1:18" s="11" customFormat="1" ht="14.25" customHeight="1">
      <c r="A151" s="195"/>
      <c r="B151" s="194" t="s">
        <v>494</v>
      </c>
      <c r="C151" s="196">
        <v>4800</v>
      </c>
      <c r="D151" s="196">
        <v>-1067</v>
      </c>
      <c r="E151" s="196">
        <v>3390</v>
      </c>
      <c r="F151" s="196"/>
      <c r="G151" s="196">
        <v>1616</v>
      </c>
      <c r="H151" s="196"/>
      <c r="I151" s="196"/>
      <c r="J151" s="196"/>
      <c r="K151" s="149">
        <f>SUM(C151:J151)</f>
        <v>8739</v>
      </c>
      <c r="L151" s="3"/>
      <c r="M151" s="3"/>
      <c r="N151" s="3"/>
      <c r="O151" s="3"/>
      <c r="P151" s="3"/>
      <c r="Q151" s="3"/>
      <c r="R151" s="3"/>
    </row>
    <row r="152" spans="1:18" s="11" customFormat="1" ht="14.25" customHeight="1" thickBot="1">
      <c r="A152" s="199"/>
      <c r="B152" s="200" t="s">
        <v>538</v>
      </c>
      <c r="C152" s="156">
        <f>C150+C151</f>
        <v>127577</v>
      </c>
      <c r="D152" s="156">
        <f aca="true" t="shared" si="62" ref="D152:K152">D150+D151</f>
        <v>15467</v>
      </c>
      <c r="E152" s="156">
        <f t="shared" si="62"/>
        <v>6946</v>
      </c>
      <c r="F152" s="156">
        <f t="shared" si="62"/>
        <v>0</v>
      </c>
      <c r="G152" s="156">
        <f t="shared" si="62"/>
        <v>4816</v>
      </c>
      <c r="H152" s="156">
        <f t="shared" si="62"/>
        <v>0</v>
      </c>
      <c r="I152" s="156">
        <f t="shared" si="62"/>
        <v>0</v>
      </c>
      <c r="J152" s="156">
        <f t="shared" si="62"/>
        <v>0</v>
      </c>
      <c r="K152" s="156">
        <f t="shared" si="62"/>
        <v>154806</v>
      </c>
      <c r="L152" s="3"/>
      <c r="M152" s="3"/>
      <c r="N152" s="3"/>
      <c r="O152" s="3"/>
      <c r="P152" s="3"/>
      <c r="Q152" s="3"/>
      <c r="R152" s="3"/>
    </row>
    <row r="153" spans="1:18" s="11" customFormat="1" ht="14.25" customHeight="1">
      <c r="A153" s="197" t="s">
        <v>30</v>
      </c>
      <c r="B153" s="198" t="s">
        <v>113</v>
      </c>
      <c r="C153" s="149">
        <v>145460</v>
      </c>
      <c r="D153" s="149">
        <v>76607</v>
      </c>
      <c r="E153" s="149"/>
      <c r="F153" s="149"/>
      <c r="G153" s="149">
        <v>1200</v>
      </c>
      <c r="H153" s="149"/>
      <c r="I153" s="149"/>
      <c r="J153" s="149"/>
      <c r="K153" s="149">
        <f>SUM(C153:J153)</f>
        <v>223267</v>
      </c>
      <c r="L153" s="3"/>
      <c r="M153" s="3"/>
      <c r="N153" s="3"/>
      <c r="O153" s="3"/>
      <c r="P153" s="3"/>
      <c r="Q153" s="3"/>
      <c r="R153" s="3"/>
    </row>
    <row r="154" spans="1:18" s="11" customFormat="1" ht="14.25" customHeight="1">
      <c r="A154" s="27"/>
      <c r="B154" s="145" t="s">
        <v>494</v>
      </c>
      <c r="C154" s="20">
        <v>3600</v>
      </c>
      <c r="D154" s="20">
        <v>-9861</v>
      </c>
      <c r="E154" s="20"/>
      <c r="F154" s="20"/>
      <c r="G154" s="20">
        <v>14208</v>
      </c>
      <c r="H154" s="20"/>
      <c r="I154" s="20"/>
      <c r="J154" s="20"/>
      <c r="K154" s="149">
        <f>SUM(C154:J154)</f>
        <v>7947</v>
      </c>
      <c r="L154" s="3"/>
      <c r="M154" s="3"/>
      <c r="N154" s="3"/>
      <c r="O154" s="3"/>
      <c r="P154" s="3"/>
      <c r="Q154" s="3"/>
      <c r="R154" s="3"/>
    </row>
    <row r="155" spans="1:18" s="11" customFormat="1" ht="14.25" customHeight="1" thickBot="1">
      <c r="A155" s="199"/>
      <c r="B155" s="200" t="s">
        <v>539</v>
      </c>
      <c r="C155" s="156">
        <f>C153+C154</f>
        <v>149060</v>
      </c>
      <c r="D155" s="156">
        <f aca="true" t="shared" si="63" ref="D155:K155">D153+D154</f>
        <v>66746</v>
      </c>
      <c r="E155" s="156">
        <f t="shared" si="63"/>
        <v>0</v>
      </c>
      <c r="F155" s="156">
        <f t="shared" si="63"/>
        <v>0</v>
      </c>
      <c r="G155" s="156">
        <f t="shared" si="63"/>
        <v>15408</v>
      </c>
      <c r="H155" s="156">
        <f t="shared" si="63"/>
        <v>0</v>
      </c>
      <c r="I155" s="156">
        <f t="shared" si="63"/>
        <v>0</v>
      </c>
      <c r="J155" s="156">
        <f t="shared" si="63"/>
        <v>0</v>
      </c>
      <c r="K155" s="156">
        <f t="shared" si="63"/>
        <v>231214</v>
      </c>
      <c r="L155" s="3"/>
      <c r="M155" s="3"/>
      <c r="N155" s="3"/>
      <c r="O155" s="3"/>
      <c r="P155" s="3"/>
      <c r="Q155" s="3"/>
      <c r="R155" s="3"/>
    </row>
    <row r="156" spans="1:18" s="11" customFormat="1" ht="14.25" customHeight="1">
      <c r="A156" s="203" t="s">
        <v>60</v>
      </c>
      <c r="B156" s="204" t="s">
        <v>541</v>
      </c>
      <c r="C156" s="205">
        <f>C159+C162+C165+C168+C171+C174+C177+C180+C183+C186+C189+C192+C195+C198</f>
        <v>41117</v>
      </c>
      <c r="D156" s="205">
        <f aca="true" t="shared" si="64" ref="D156:K156">D159+D162+D165+D168+D171+D174+D177+D180+D183+D186+D189+D192+D195+D198</f>
        <v>119665</v>
      </c>
      <c r="E156" s="205">
        <f t="shared" si="64"/>
        <v>0</v>
      </c>
      <c r="F156" s="205">
        <f t="shared" si="64"/>
        <v>0</v>
      </c>
      <c r="G156" s="205">
        <f t="shared" si="64"/>
        <v>45318</v>
      </c>
      <c r="H156" s="205">
        <f t="shared" si="64"/>
        <v>0</v>
      </c>
      <c r="I156" s="205">
        <f t="shared" si="64"/>
        <v>0</v>
      </c>
      <c r="J156" s="205">
        <f t="shared" si="64"/>
        <v>0</v>
      </c>
      <c r="K156" s="205">
        <f t="shared" si="64"/>
        <v>206100</v>
      </c>
      <c r="L156" s="3"/>
      <c r="M156" s="3"/>
      <c r="N156" s="3"/>
      <c r="O156" s="3"/>
      <c r="P156" s="3"/>
      <c r="Q156" s="3"/>
      <c r="R156" s="3"/>
    </row>
    <row r="157" spans="1:18" s="11" customFormat="1" ht="14.25" customHeight="1">
      <c r="A157" s="45"/>
      <c r="B157" s="145" t="s">
        <v>494</v>
      </c>
      <c r="C157" s="29">
        <f>C160+C163+C166+C169+C172+C175+C178+C181+C184+C187+C190+C193+C196+C199</f>
        <v>0</v>
      </c>
      <c r="D157" s="29">
        <f aca="true" t="shared" si="65" ref="D157:K157">D160+D163+D166+D169+D172+D175+D178+D181+D184+D187+D190+D193+D196+D199</f>
        <v>-3466</v>
      </c>
      <c r="E157" s="29">
        <f t="shared" si="65"/>
        <v>0</v>
      </c>
      <c r="F157" s="29">
        <f t="shared" si="65"/>
        <v>0</v>
      </c>
      <c r="G157" s="29">
        <f t="shared" si="65"/>
        <v>8240</v>
      </c>
      <c r="H157" s="29">
        <f t="shared" si="65"/>
        <v>0</v>
      </c>
      <c r="I157" s="29">
        <f t="shared" si="65"/>
        <v>0</v>
      </c>
      <c r="J157" s="29">
        <f t="shared" si="65"/>
        <v>0</v>
      </c>
      <c r="K157" s="29">
        <f t="shared" si="65"/>
        <v>4774</v>
      </c>
      <c r="L157" s="3"/>
      <c r="M157" s="3"/>
      <c r="N157" s="3"/>
      <c r="O157" s="3"/>
      <c r="P157" s="3"/>
      <c r="Q157" s="3"/>
      <c r="R157" s="3"/>
    </row>
    <row r="158" spans="1:18" s="11" customFormat="1" ht="14.25" customHeight="1" thickBot="1">
      <c r="A158" s="206"/>
      <c r="B158" s="213" t="s">
        <v>540</v>
      </c>
      <c r="C158" s="208">
        <f>C156+C157</f>
        <v>41117</v>
      </c>
      <c r="D158" s="208">
        <f aca="true" t="shared" si="66" ref="D158:K158">D156+D157</f>
        <v>116199</v>
      </c>
      <c r="E158" s="208">
        <f t="shared" si="66"/>
        <v>0</v>
      </c>
      <c r="F158" s="208">
        <f t="shared" si="66"/>
        <v>0</v>
      </c>
      <c r="G158" s="208">
        <f t="shared" si="66"/>
        <v>53558</v>
      </c>
      <c r="H158" s="208">
        <f t="shared" si="66"/>
        <v>0</v>
      </c>
      <c r="I158" s="208">
        <f t="shared" si="66"/>
        <v>0</v>
      </c>
      <c r="J158" s="208">
        <f t="shared" si="66"/>
        <v>0</v>
      </c>
      <c r="K158" s="208">
        <f t="shared" si="66"/>
        <v>210874</v>
      </c>
      <c r="L158" s="3"/>
      <c r="M158" s="3"/>
      <c r="N158" s="3"/>
      <c r="O158" s="3"/>
      <c r="P158" s="3"/>
      <c r="Q158" s="3"/>
      <c r="R158" s="3"/>
    </row>
    <row r="159" spans="1:18" s="11" customFormat="1" ht="14.25" customHeight="1">
      <c r="A159" s="187"/>
      <c r="B159" s="148" t="s">
        <v>133</v>
      </c>
      <c r="C159" s="149">
        <v>4453</v>
      </c>
      <c r="D159" s="149">
        <v>17579</v>
      </c>
      <c r="E159" s="149"/>
      <c r="F159" s="149"/>
      <c r="G159" s="149">
        <v>6400</v>
      </c>
      <c r="H159" s="149"/>
      <c r="I159" s="149"/>
      <c r="J159" s="149"/>
      <c r="K159" s="149">
        <f>SUM(C159:J159)</f>
        <v>28432</v>
      </c>
      <c r="L159" s="8"/>
      <c r="M159" s="8"/>
      <c r="N159" s="8"/>
      <c r="O159" s="8"/>
      <c r="P159" s="8"/>
      <c r="Q159" s="3"/>
      <c r="R159" s="3"/>
    </row>
    <row r="160" spans="1:18" s="11" customFormat="1" ht="14.25" customHeight="1">
      <c r="A160" s="19"/>
      <c r="B160" s="194" t="s">
        <v>494</v>
      </c>
      <c r="C160" s="20"/>
      <c r="D160" s="20">
        <v>-1276</v>
      </c>
      <c r="E160" s="20"/>
      <c r="F160" s="20"/>
      <c r="G160" s="20">
        <v>2600</v>
      </c>
      <c r="H160" s="20"/>
      <c r="I160" s="20"/>
      <c r="J160" s="20"/>
      <c r="K160" s="149">
        <f>SUM(C160:J160)</f>
        <v>1324</v>
      </c>
      <c r="L160" s="8"/>
      <c r="M160" s="8"/>
      <c r="N160" s="8"/>
      <c r="O160" s="8"/>
      <c r="P160" s="8"/>
      <c r="Q160" s="3"/>
      <c r="R160" s="3"/>
    </row>
    <row r="161" spans="1:18" s="11" customFormat="1" ht="14.25" customHeight="1" thickBot="1">
      <c r="A161" s="162"/>
      <c r="B161" s="155" t="s">
        <v>526</v>
      </c>
      <c r="C161" s="156">
        <f>C159+C160</f>
        <v>4453</v>
      </c>
      <c r="D161" s="156">
        <f aca="true" t="shared" si="67" ref="D161:K161">D159+D160</f>
        <v>16303</v>
      </c>
      <c r="E161" s="156">
        <f t="shared" si="67"/>
        <v>0</v>
      </c>
      <c r="F161" s="156">
        <f t="shared" si="67"/>
        <v>0</v>
      </c>
      <c r="G161" s="156">
        <f t="shared" si="67"/>
        <v>9000</v>
      </c>
      <c r="H161" s="156">
        <f t="shared" si="67"/>
        <v>0</v>
      </c>
      <c r="I161" s="156">
        <f t="shared" si="67"/>
        <v>0</v>
      </c>
      <c r="J161" s="156">
        <f t="shared" si="67"/>
        <v>0</v>
      </c>
      <c r="K161" s="156">
        <f t="shared" si="67"/>
        <v>29756</v>
      </c>
      <c r="L161" s="8"/>
      <c r="M161" s="8"/>
      <c r="N161" s="8"/>
      <c r="O161" s="8"/>
      <c r="P161" s="8"/>
      <c r="Q161" s="3"/>
      <c r="R161" s="3"/>
    </row>
    <row r="162" spans="1:18" s="11" customFormat="1" ht="14.25" customHeight="1">
      <c r="A162" s="187"/>
      <c r="B162" s="148" t="s">
        <v>134</v>
      </c>
      <c r="C162" s="149">
        <v>1475</v>
      </c>
      <c r="D162" s="149">
        <v>4867</v>
      </c>
      <c r="E162" s="149"/>
      <c r="F162" s="149"/>
      <c r="G162" s="149"/>
      <c r="H162" s="149"/>
      <c r="I162" s="149"/>
      <c r="J162" s="149"/>
      <c r="K162" s="149">
        <f>SUM(C162:J162)</f>
        <v>6342</v>
      </c>
      <c r="L162" s="8"/>
      <c r="M162" s="8"/>
      <c r="N162" s="8"/>
      <c r="O162" s="8"/>
      <c r="P162" s="8"/>
      <c r="Q162" s="3"/>
      <c r="R162" s="3"/>
    </row>
    <row r="163" spans="1:18" s="11" customFormat="1" ht="14.25" customHeight="1">
      <c r="A163" s="19"/>
      <c r="B163" s="145" t="s">
        <v>494</v>
      </c>
      <c r="C163" s="20"/>
      <c r="D163" s="20">
        <v>300</v>
      </c>
      <c r="E163" s="20"/>
      <c r="F163" s="20"/>
      <c r="G163" s="20"/>
      <c r="H163" s="20"/>
      <c r="I163" s="20"/>
      <c r="J163" s="20"/>
      <c r="K163" s="149">
        <f>SUM(C163:J163)</f>
        <v>300</v>
      </c>
      <c r="L163" s="8"/>
      <c r="M163" s="8"/>
      <c r="N163" s="8"/>
      <c r="O163" s="8"/>
      <c r="P163" s="8"/>
      <c r="Q163" s="3"/>
      <c r="R163" s="3"/>
    </row>
    <row r="164" spans="1:18" s="11" customFormat="1" ht="14.25" customHeight="1" thickBot="1">
      <c r="A164" s="162"/>
      <c r="B164" s="155" t="s">
        <v>527</v>
      </c>
      <c r="C164" s="156">
        <f>C162+C163</f>
        <v>1475</v>
      </c>
      <c r="D164" s="156">
        <f aca="true" t="shared" si="68" ref="D164:K164">D162+D163</f>
        <v>5167</v>
      </c>
      <c r="E164" s="156">
        <f t="shared" si="68"/>
        <v>0</v>
      </c>
      <c r="F164" s="156">
        <f t="shared" si="68"/>
        <v>0</v>
      </c>
      <c r="G164" s="156">
        <f t="shared" si="68"/>
        <v>0</v>
      </c>
      <c r="H164" s="156">
        <f t="shared" si="68"/>
        <v>0</v>
      </c>
      <c r="I164" s="156">
        <f t="shared" si="68"/>
        <v>0</v>
      </c>
      <c r="J164" s="156">
        <f t="shared" si="68"/>
        <v>0</v>
      </c>
      <c r="K164" s="156">
        <f t="shared" si="68"/>
        <v>6642</v>
      </c>
      <c r="L164" s="8"/>
      <c r="M164" s="8"/>
      <c r="N164" s="8"/>
      <c r="O164" s="8"/>
      <c r="P164" s="8"/>
      <c r="Q164" s="3"/>
      <c r="R164" s="3"/>
    </row>
    <row r="165" spans="1:18" s="11" customFormat="1" ht="14.25" customHeight="1">
      <c r="A165" s="187"/>
      <c r="B165" s="148" t="s">
        <v>135</v>
      </c>
      <c r="C165" s="149">
        <v>2122</v>
      </c>
      <c r="D165" s="149">
        <v>6124</v>
      </c>
      <c r="E165" s="149"/>
      <c r="F165" s="149"/>
      <c r="G165" s="149"/>
      <c r="H165" s="149"/>
      <c r="I165" s="149"/>
      <c r="J165" s="149"/>
      <c r="K165" s="149">
        <f>SUM(C165:J165)</f>
        <v>8246</v>
      </c>
      <c r="L165" s="8"/>
      <c r="M165" s="8"/>
      <c r="N165" s="8"/>
      <c r="O165" s="8"/>
      <c r="P165" s="8"/>
      <c r="Q165" s="3"/>
      <c r="R165" s="3"/>
    </row>
    <row r="166" spans="1:18" s="11" customFormat="1" ht="14.25" customHeight="1">
      <c r="A166" s="19"/>
      <c r="B166" s="145" t="s">
        <v>494</v>
      </c>
      <c r="C166" s="20"/>
      <c r="D166" s="20">
        <v>-400</v>
      </c>
      <c r="E166" s="20"/>
      <c r="F166" s="20"/>
      <c r="G166" s="20"/>
      <c r="H166" s="20"/>
      <c r="I166" s="20"/>
      <c r="J166" s="20"/>
      <c r="K166" s="149">
        <f>SUM(C166:J166)</f>
        <v>-400</v>
      </c>
      <c r="L166" s="8"/>
      <c r="M166" s="8"/>
      <c r="N166" s="8"/>
      <c r="O166" s="8"/>
      <c r="P166" s="8"/>
      <c r="Q166" s="3"/>
      <c r="R166" s="3"/>
    </row>
    <row r="167" spans="1:18" s="11" customFormat="1" ht="14.25" customHeight="1" thickBot="1">
      <c r="A167" s="162"/>
      <c r="B167" s="155" t="s">
        <v>528</v>
      </c>
      <c r="C167" s="156">
        <f>C165+C166</f>
        <v>2122</v>
      </c>
      <c r="D167" s="156">
        <f aca="true" t="shared" si="69" ref="D167:K167">D165+D166</f>
        <v>5724</v>
      </c>
      <c r="E167" s="156">
        <f t="shared" si="69"/>
        <v>0</v>
      </c>
      <c r="F167" s="156">
        <f t="shared" si="69"/>
        <v>0</v>
      </c>
      <c r="G167" s="156">
        <f t="shared" si="69"/>
        <v>0</v>
      </c>
      <c r="H167" s="156">
        <f t="shared" si="69"/>
        <v>0</v>
      </c>
      <c r="I167" s="156">
        <f t="shared" si="69"/>
        <v>0</v>
      </c>
      <c r="J167" s="156">
        <f t="shared" si="69"/>
        <v>0</v>
      </c>
      <c r="K167" s="156">
        <f t="shared" si="69"/>
        <v>7846</v>
      </c>
      <c r="L167" s="8"/>
      <c r="M167" s="8"/>
      <c r="N167" s="8"/>
      <c r="O167" s="8"/>
      <c r="P167" s="8"/>
      <c r="Q167" s="3"/>
      <c r="R167" s="3"/>
    </row>
    <row r="168" spans="1:18" s="11" customFormat="1" ht="14.25" customHeight="1">
      <c r="A168" s="187"/>
      <c r="B168" s="148" t="s">
        <v>136</v>
      </c>
      <c r="C168" s="149">
        <v>1101</v>
      </c>
      <c r="D168" s="149">
        <v>6988</v>
      </c>
      <c r="E168" s="149"/>
      <c r="F168" s="149"/>
      <c r="G168" s="149"/>
      <c r="H168" s="149"/>
      <c r="I168" s="149"/>
      <c r="J168" s="149"/>
      <c r="K168" s="149">
        <f>SUM(C168:J168)</f>
        <v>8089</v>
      </c>
      <c r="L168" s="8"/>
      <c r="M168" s="8"/>
      <c r="N168" s="8"/>
      <c r="O168" s="8"/>
      <c r="P168" s="8"/>
      <c r="Q168" s="3"/>
      <c r="R168" s="3"/>
    </row>
    <row r="169" spans="1:18" s="11" customFormat="1" ht="14.25" customHeight="1">
      <c r="A169" s="19"/>
      <c r="B169" s="145" t="s">
        <v>494</v>
      </c>
      <c r="C169" s="20"/>
      <c r="D169" s="20"/>
      <c r="E169" s="20"/>
      <c r="F169" s="20"/>
      <c r="G169" s="20"/>
      <c r="H169" s="20"/>
      <c r="I169" s="20"/>
      <c r="J169" s="20"/>
      <c r="K169" s="149">
        <f>SUM(C169:J169)</f>
        <v>0</v>
      </c>
      <c r="L169" s="8"/>
      <c r="M169" s="8"/>
      <c r="N169" s="8"/>
      <c r="O169" s="8"/>
      <c r="P169" s="8"/>
      <c r="Q169" s="3"/>
      <c r="R169" s="3"/>
    </row>
    <row r="170" spans="1:18" s="11" customFormat="1" ht="14.25" customHeight="1" thickBot="1">
      <c r="A170" s="162"/>
      <c r="B170" s="155" t="s">
        <v>535</v>
      </c>
      <c r="C170" s="156">
        <f>C168+C169</f>
        <v>1101</v>
      </c>
      <c r="D170" s="156">
        <f aca="true" t="shared" si="70" ref="D170:K170">D168+D169</f>
        <v>6988</v>
      </c>
      <c r="E170" s="156">
        <f t="shared" si="70"/>
        <v>0</v>
      </c>
      <c r="F170" s="156">
        <f t="shared" si="70"/>
        <v>0</v>
      </c>
      <c r="G170" s="156">
        <f t="shared" si="70"/>
        <v>0</v>
      </c>
      <c r="H170" s="156">
        <f t="shared" si="70"/>
        <v>0</v>
      </c>
      <c r="I170" s="156">
        <f t="shared" si="70"/>
        <v>0</v>
      </c>
      <c r="J170" s="156">
        <f t="shared" si="70"/>
        <v>0</v>
      </c>
      <c r="K170" s="156">
        <f t="shared" si="70"/>
        <v>8089</v>
      </c>
      <c r="L170" s="8"/>
      <c r="M170" s="8"/>
      <c r="N170" s="8"/>
      <c r="O170" s="8"/>
      <c r="P170" s="8"/>
      <c r="Q170" s="3"/>
      <c r="R170" s="3"/>
    </row>
    <row r="171" spans="1:18" s="11" customFormat="1" ht="14.25" customHeight="1">
      <c r="A171" s="187"/>
      <c r="B171" s="148" t="s">
        <v>137</v>
      </c>
      <c r="C171" s="149">
        <v>4836</v>
      </c>
      <c r="D171" s="149">
        <v>11303</v>
      </c>
      <c r="E171" s="149"/>
      <c r="F171" s="149"/>
      <c r="G171" s="149"/>
      <c r="H171" s="149"/>
      <c r="I171" s="149"/>
      <c r="J171" s="149"/>
      <c r="K171" s="149">
        <f>SUM(C171:J171)</f>
        <v>16139</v>
      </c>
      <c r="L171" s="8"/>
      <c r="M171" s="8"/>
      <c r="N171" s="8"/>
      <c r="O171" s="8"/>
      <c r="P171" s="8"/>
      <c r="Q171" s="3"/>
      <c r="R171" s="3"/>
    </row>
    <row r="172" spans="1:18" s="11" customFormat="1" ht="14.25" customHeight="1">
      <c r="A172" s="19"/>
      <c r="B172" s="145" t="s">
        <v>494</v>
      </c>
      <c r="C172" s="20"/>
      <c r="D172" s="20"/>
      <c r="E172" s="20"/>
      <c r="F172" s="20"/>
      <c r="G172" s="20"/>
      <c r="H172" s="20"/>
      <c r="I172" s="20"/>
      <c r="J172" s="20"/>
      <c r="K172" s="149">
        <f>SUM(C172:J172)</f>
        <v>0</v>
      </c>
      <c r="L172" s="8"/>
      <c r="M172" s="8"/>
      <c r="N172" s="8"/>
      <c r="O172" s="8"/>
      <c r="P172" s="8"/>
      <c r="Q172" s="3"/>
      <c r="R172" s="3"/>
    </row>
    <row r="173" spans="1:18" s="11" customFormat="1" ht="14.25" customHeight="1" thickBot="1">
      <c r="A173" s="162"/>
      <c r="B173" s="155" t="s">
        <v>529</v>
      </c>
      <c r="C173" s="156">
        <f>C171+C172</f>
        <v>4836</v>
      </c>
      <c r="D173" s="156">
        <f aca="true" t="shared" si="71" ref="D173:I173">D171+D172</f>
        <v>11303</v>
      </c>
      <c r="E173" s="156">
        <f t="shared" si="71"/>
        <v>0</v>
      </c>
      <c r="F173" s="156">
        <f t="shared" si="71"/>
        <v>0</v>
      </c>
      <c r="G173" s="156">
        <f t="shared" si="71"/>
        <v>0</v>
      </c>
      <c r="H173" s="156">
        <f t="shared" si="71"/>
        <v>0</v>
      </c>
      <c r="I173" s="156">
        <f t="shared" si="71"/>
        <v>0</v>
      </c>
      <c r="J173" s="156">
        <f>J171+J172</f>
        <v>0</v>
      </c>
      <c r="K173" s="156">
        <f>K171+K172</f>
        <v>16139</v>
      </c>
      <c r="L173" s="8"/>
      <c r="M173" s="8"/>
      <c r="N173" s="8"/>
      <c r="O173" s="8"/>
      <c r="P173" s="8"/>
      <c r="Q173" s="3"/>
      <c r="R173" s="3"/>
    </row>
    <row r="174" spans="1:18" s="11" customFormat="1" ht="14.25" customHeight="1">
      <c r="A174" s="187"/>
      <c r="B174" s="148" t="s">
        <v>138</v>
      </c>
      <c r="C174" s="149">
        <v>4878</v>
      </c>
      <c r="D174" s="149">
        <v>5758</v>
      </c>
      <c r="E174" s="149"/>
      <c r="F174" s="149"/>
      <c r="G174" s="149"/>
      <c r="H174" s="149"/>
      <c r="I174" s="149"/>
      <c r="J174" s="149"/>
      <c r="K174" s="149">
        <f>SUM(C174:J174)</f>
        <v>10636</v>
      </c>
      <c r="L174" s="8"/>
      <c r="M174" s="8"/>
      <c r="N174" s="8"/>
      <c r="O174" s="8"/>
      <c r="P174" s="8"/>
      <c r="Q174" s="3"/>
      <c r="R174" s="3"/>
    </row>
    <row r="175" spans="1:18" s="11" customFormat="1" ht="14.25" customHeight="1">
      <c r="A175" s="19"/>
      <c r="B175" s="145" t="s">
        <v>494</v>
      </c>
      <c r="C175" s="20"/>
      <c r="D175" s="20">
        <v>1500</v>
      </c>
      <c r="E175" s="20"/>
      <c r="F175" s="20"/>
      <c r="G175" s="20">
        <v>800</v>
      </c>
      <c r="H175" s="20"/>
      <c r="I175" s="20"/>
      <c r="J175" s="20"/>
      <c r="K175" s="149">
        <f>SUM(C175:J175)</f>
        <v>2300</v>
      </c>
      <c r="L175" s="8"/>
      <c r="M175" s="8"/>
      <c r="N175" s="8"/>
      <c r="O175" s="8"/>
      <c r="P175" s="8"/>
      <c r="Q175" s="3"/>
      <c r="R175" s="3"/>
    </row>
    <row r="176" spans="1:18" s="11" customFormat="1" ht="14.25" customHeight="1" thickBot="1">
      <c r="A176" s="162"/>
      <c r="B176" s="155" t="s">
        <v>536</v>
      </c>
      <c r="C176" s="156">
        <f>C174+C175</f>
        <v>4878</v>
      </c>
      <c r="D176" s="156">
        <f aca="true" t="shared" si="72" ref="D176:K176">D174+D175</f>
        <v>7258</v>
      </c>
      <c r="E176" s="156">
        <f t="shared" si="72"/>
        <v>0</v>
      </c>
      <c r="F176" s="156">
        <f t="shared" si="72"/>
        <v>0</v>
      </c>
      <c r="G176" s="156">
        <f t="shared" si="72"/>
        <v>800</v>
      </c>
      <c r="H176" s="156">
        <f t="shared" si="72"/>
        <v>0</v>
      </c>
      <c r="I176" s="156">
        <f t="shared" si="72"/>
        <v>0</v>
      </c>
      <c r="J176" s="156">
        <f t="shared" si="72"/>
        <v>0</v>
      </c>
      <c r="K176" s="156">
        <f t="shared" si="72"/>
        <v>12936</v>
      </c>
      <c r="L176" s="8"/>
      <c r="M176" s="8"/>
      <c r="N176" s="8"/>
      <c r="O176" s="8"/>
      <c r="P176" s="8"/>
      <c r="Q176" s="3"/>
      <c r="R176" s="3"/>
    </row>
    <row r="177" spans="1:18" s="11" customFormat="1" ht="14.25" customHeight="1">
      <c r="A177" s="187"/>
      <c r="B177" s="148" t="s">
        <v>147</v>
      </c>
      <c r="C177" s="149">
        <v>3074</v>
      </c>
      <c r="D177" s="149">
        <v>2814</v>
      </c>
      <c r="E177" s="149"/>
      <c r="F177" s="149"/>
      <c r="G177" s="149"/>
      <c r="H177" s="149"/>
      <c r="I177" s="149"/>
      <c r="J177" s="149"/>
      <c r="K177" s="149">
        <f>SUM(C177:J177)</f>
        <v>5888</v>
      </c>
      <c r="L177" s="8"/>
      <c r="M177" s="8"/>
      <c r="N177" s="8"/>
      <c r="O177" s="8"/>
      <c r="P177" s="8"/>
      <c r="Q177" s="3"/>
      <c r="R177" s="3"/>
    </row>
    <row r="178" spans="1:18" s="11" customFormat="1" ht="14.25" customHeight="1">
      <c r="A178" s="19"/>
      <c r="B178" s="194" t="s">
        <v>494</v>
      </c>
      <c r="C178" s="20"/>
      <c r="D178" s="20"/>
      <c r="E178" s="20"/>
      <c r="F178" s="20"/>
      <c r="G178" s="20"/>
      <c r="H178" s="20"/>
      <c r="I178" s="20"/>
      <c r="J178" s="20"/>
      <c r="K178" s="149">
        <f>SUM(C178:J178)</f>
        <v>0</v>
      </c>
      <c r="L178" s="8"/>
      <c r="M178" s="8"/>
      <c r="N178" s="8"/>
      <c r="O178" s="8"/>
      <c r="P178" s="8"/>
      <c r="Q178" s="3"/>
      <c r="R178" s="3"/>
    </row>
    <row r="179" spans="1:18" s="11" customFormat="1" ht="14.25" customHeight="1" thickBot="1">
      <c r="A179" s="162"/>
      <c r="B179" s="155" t="s">
        <v>542</v>
      </c>
      <c r="C179" s="156">
        <f>C177+C178</f>
        <v>3074</v>
      </c>
      <c r="D179" s="156">
        <f aca="true" t="shared" si="73" ref="D179:K179">D177+D178</f>
        <v>2814</v>
      </c>
      <c r="E179" s="156">
        <f t="shared" si="73"/>
        <v>0</v>
      </c>
      <c r="F179" s="156">
        <f t="shared" si="73"/>
        <v>0</v>
      </c>
      <c r="G179" s="156">
        <f t="shared" si="73"/>
        <v>0</v>
      </c>
      <c r="H179" s="156">
        <f t="shared" si="73"/>
        <v>0</v>
      </c>
      <c r="I179" s="156">
        <f t="shared" si="73"/>
        <v>0</v>
      </c>
      <c r="J179" s="156">
        <f t="shared" si="73"/>
        <v>0</v>
      </c>
      <c r="K179" s="156">
        <f t="shared" si="73"/>
        <v>5888</v>
      </c>
      <c r="L179" s="8"/>
      <c r="M179" s="8"/>
      <c r="N179" s="8"/>
      <c r="O179" s="8"/>
      <c r="P179" s="8"/>
      <c r="Q179" s="3"/>
      <c r="R179" s="3"/>
    </row>
    <row r="180" spans="1:18" s="11" customFormat="1" ht="14.25" customHeight="1">
      <c r="A180" s="187"/>
      <c r="B180" s="148" t="s">
        <v>148</v>
      </c>
      <c r="C180" s="149">
        <v>5979</v>
      </c>
      <c r="D180" s="149">
        <v>19474</v>
      </c>
      <c r="E180" s="149"/>
      <c r="F180" s="149"/>
      <c r="G180" s="149"/>
      <c r="H180" s="149"/>
      <c r="I180" s="149"/>
      <c r="J180" s="149"/>
      <c r="K180" s="149">
        <f>SUM(C180:J180)</f>
        <v>25453</v>
      </c>
      <c r="L180" s="8"/>
      <c r="M180" s="8"/>
      <c r="N180" s="8"/>
      <c r="O180" s="8"/>
      <c r="P180" s="8"/>
      <c r="Q180" s="3"/>
      <c r="R180" s="3"/>
    </row>
    <row r="181" spans="1:18" s="11" customFormat="1" ht="14.25" customHeight="1">
      <c r="A181" s="19"/>
      <c r="B181" s="194" t="s">
        <v>494</v>
      </c>
      <c r="C181" s="20"/>
      <c r="D181" s="20">
        <v>-1840</v>
      </c>
      <c r="E181" s="20"/>
      <c r="F181" s="20"/>
      <c r="G181" s="20">
        <v>4840</v>
      </c>
      <c r="H181" s="20"/>
      <c r="I181" s="20"/>
      <c r="J181" s="20"/>
      <c r="K181" s="149">
        <f>SUM(C181:J181)</f>
        <v>3000</v>
      </c>
      <c r="L181" s="8"/>
      <c r="M181" s="8"/>
      <c r="N181" s="8"/>
      <c r="O181" s="8"/>
      <c r="P181" s="8"/>
      <c r="Q181" s="3"/>
      <c r="R181" s="3"/>
    </row>
    <row r="182" spans="1:18" s="11" customFormat="1" ht="14.25" customHeight="1" thickBot="1">
      <c r="A182" s="162"/>
      <c r="B182" s="155" t="s">
        <v>543</v>
      </c>
      <c r="C182" s="156">
        <f>C180+C181</f>
        <v>5979</v>
      </c>
      <c r="D182" s="156">
        <f aca="true" t="shared" si="74" ref="D182:K182">D180+D181</f>
        <v>17634</v>
      </c>
      <c r="E182" s="156">
        <f t="shared" si="74"/>
        <v>0</v>
      </c>
      <c r="F182" s="156">
        <f t="shared" si="74"/>
        <v>0</v>
      </c>
      <c r="G182" s="156">
        <f t="shared" si="74"/>
        <v>4840</v>
      </c>
      <c r="H182" s="156">
        <f t="shared" si="74"/>
        <v>0</v>
      </c>
      <c r="I182" s="156">
        <f t="shared" si="74"/>
        <v>0</v>
      </c>
      <c r="J182" s="156">
        <f t="shared" si="74"/>
        <v>0</v>
      </c>
      <c r="K182" s="156">
        <f t="shared" si="74"/>
        <v>28453</v>
      </c>
      <c r="L182" s="8"/>
      <c r="M182" s="8"/>
      <c r="N182" s="8"/>
      <c r="O182" s="8"/>
      <c r="P182" s="8"/>
      <c r="Q182" s="3"/>
      <c r="R182" s="3"/>
    </row>
    <row r="183" spans="1:18" s="11" customFormat="1" ht="14.25" customHeight="1">
      <c r="A183" s="187"/>
      <c r="B183" s="148" t="s">
        <v>139</v>
      </c>
      <c r="C183" s="149">
        <v>1112</v>
      </c>
      <c r="D183" s="149">
        <v>3230</v>
      </c>
      <c r="E183" s="149"/>
      <c r="F183" s="149"/>
      <c r="G183" s="149"/>
      <c r="H183" s="149"/>
      <c r="I183" s="149"/>
      <c r="J183" s="149"/>
      <c r="K183" s="149">
        <f>SUM(C183:J183)</f>
        <v>4342</v>
      </c>
      <c r="L183" s="8"/>
      <c r="M183" s="8"/>
      <c r="N183" s="8"/>
      <c r="O183" s="8"/>
      <c r="P183" s="8"/>
      <c r="Q183" s="3"/>
      <c r="R183" s="3"/>
    </row>
    <row r="184" spans="1:18" s="11" customFormat="1" ht="14.25" customHeight="1">
      <c r="A184" s="19"/>
      <c r="B184" s="194" t="s">
        <v>494</v>
      </c>
      <c r="C184" s="20"/>
      <c r="D184" s="20"/>
      <c r="E184" s="20"/>
      <c r="F184" s="20"/>
      <c r="G184" s="20"/>
      <c r="H184" s="20"/>
      <c r="I184" s="20"/>
      <c r="J184" s="20"/>
      <c r="K184" s="149">
        <f>SUM(C184:J184)</f>
        <v>0</v>
      </c>
      <c r="L184" s="8"/>
      <c r="M184" s="8"/>
      <c r="N184" s="8"/>
      <c r="O184" s="8"/>
      <c r="P184" s="8"/>
      <c r="Q184" s="3"/>
      <c r="R184" s="3"/>
    </row>
    <row r="185" spans="1:18" s="11" customFormat="1" ht="14.25" customHeight="1" thickBot="1">
      <c r="A185" s="162"/>
      <c r="B185" s="155" t="s">
        <v>530</v>
      </c>
      <c r="C185" s="156">
        <f>C183+C184</f>
        <v>1112</v>
      </c>
      <c r="D185" s="156">
        <f aca="true" t="shared" si="75" ref="D185:K185">D183+D184</f>
        <v>3230</v>
      </c>
      <c r="E185" s="156">
        <f t="shared" si="75"/>
        <v>0</v>
      </c>
      <c r="F185" s="156">
        <f t="shared" si="75"/>
        <v>0</v>
      </c>
      <c r="G185" s="156">
        <f t="shared" si="75"/>
        <v>0</v>
      </c>
      <c r="H185" s="156">
        <f t="shared" si="75"/>
        <v>0</v>
      </c>
      <c r="I185" s="156">
        <f t="shared" si="75"/>
        <v>0</v>
      </c>
      <c r="J185" s="156">
        <f t="shared" si="75"/>
        <v>0</v>
      </c>
      <c r="K185" s="156">
        <f t="shared" si="75"/>
        <v>4342</v>
      </c>
      <c r="L185" s="8"/>
      <c r="M185" s="8"/>
      <c r="N185" s="8"/>
      <c r="O185" s="8"/>
      <c r="P185" s="8"/>
      <c r="Q185" s="3"/>
      <c r="R185" s="3"/>
    </row>
    <row r="186" spans="1:18" s="11" customFormat="1" ht="14.25" customHeight="1">
      <c r="A186" s="187"/>
      <c r="B186" s="148" t="s">
        <v>140</v>
      </c>
      <c r="C186" s="149">
        <v>4894</v>
      </c>
      <c r="D186" s="149">
        <v>12835</v>
      </c>
      <c r="E186" s="149"/>
      <c r="F186" s="149"/>
      <c r="G186" s="149"/>
      <c r="H186" s="149"/>
      <c r="I186" s="149"/>
      <c r="J186" s="149"/>
      <c r="K186" s="149">
        <f>SUM(C186:J186)</f>
        <v>17729</v>
      </c>
      <c r="L186" s="8"/>
      <c r="M186" s="8"/>
      <c r="N186" s="8"/>
      <c r="O186" s="8"/>
      <c r="P186" s="8"/>
      <c r="Q186" s="3"/>
      <c r="R186" s="3"/>
    </row>
    <row r="187" spans="1:18" s="11" customFormat="1" ht="14.25" customHeight="1">
      <c r="A187" s="19"/>
      <c r="B187" s="194" t="s">
        <v>494</v>
      </c>
      <c r="C187" s="20"/>
      <c r="D187" s="20">
        <v>250</v>
      </c>
      <c r="E187" s="20"/>
      <c r="F187" s="20"/>
      <c r="G187" s="20"/>
      <c r="H187" s="20"/>
      <c r="I187" s="20"/>
      <c r="J187" s="20"/>
      <c r="K187" s="149">
        <f>SUM(C187:J187)</f>
        <v>250</v>
      </c>
      <c r="L187" s="8"/>
      <c r="M187" s="8"/>
      <c r="N187" s="8"/>
      <c r="O187" s="8"/>
      <c r="P187" s="8"/>
      <c r="Q187" s="3"/>
      <c r="R187" s="3"/>
    </row>
    <row r="188" spans="1:18" s="11" customFormat="1" ht="14.25" customHeight="1" thickBot="1">
      <c r="A188" s="162"/>
      <c r="B188" s="155" t="s">
        <v>531</v>
      </c>
      <c r="C188" s="156">
        <f>C186+C187</f>
        <v>4894</v>
      </c>
      <c r="D188" s="156">
        <f aca="true" t="shared" si="76" ref="D188:K188">D186+D187</f>
        <v>13085</v>
      </c>
      <c r="E188" s="156">
        <f t="shared" si="76"/>
        <v>0</v>
      </c>
      <c r="F188" s="156">
        <f t="shared" si="76"/>
        <v>0</v>
      </c>
      <c r="G188" s="156">
        <f t="shared" si="76"/>
        <v>0</v>
      </c>
      <c r="H188" s="156">
        <f t="shared" si="76"/>
        <v>0</v>
      </c>
      <c r="I188" s="156">
        <f t="shared" si="76"/>
        <v>0</v>
      </c>
      <c r="J188" s="156">
        <f t="shared" si="76"/>
        <v>0</v>
      </c>
      <c r="K188" s="156">
        <f t="shared" si="76"/>
        <v>17979</v>
      </c>
      <c r="L188" s="8"/>
      <c r="M188" s="8"/>
      <c r="N188" s="8"/>
      <c r="O188" s="8"/>
      <c r="P188" s="8"/>
      <c r="Q188" s="3"/>
      <c r="R188" s="3"/>
    </row>
    <row r="189" spans="1:18" s="11" customFormat="1" ht="14.25" customHeight="1">
      <c r="A189" s="187"/>
      <c r="B189" s="148" t="s">
        <v>141</v>
      </c>
      <c r="C189" s="149">
        <v>2982</v>
      </c>
      <c r="D189" s="149">
        <v>14348</v>
      </c>
      <c r="E189" s="149"/>
      <c r="F189" s="149"/>
      <c r="G189" s="149"/>
      <c r="H189" s="149"/>
      <c r="I189" s="149"/>
      <c r="J189" s="149"/>
      <c r="K189" s="149">
        <f>SUM(C189:J189)</f>
        <v>17330</v>
      </c>
      <c r="L189" s="9"/>
      <c r="M189" s="9"/>
      <c r="N189" s="9"/>
      <c r="O189" s="9"/>
      <c r="P189" s="9"/>
      <c r="Q189" s="3"/>
      <c r="R189" s="3"/>
    </row>
    <row r="190" spans="1:18" s="11" customFormat="1" ht="14.25" customHeight="1">
      <c r="A190" s="19"/>
      <c r="B190" s="194" t="s">
        <v>494</v>
      </c>
      <c r="C190" s="20"/>
      <c r="D190" s="20">
        <v>-2000</v>
      </c>
      <c r="E190" s="20"/>
      <c r="F190" s="20"/>
      <c r="G190" s="20"/>
      <c r="H190" s="20"/>
      <c r="I190" s="20"/>
      <c r="J190" s="20"/>
      <c r="K190" s="149">
        <f>SUM(C190:J190)</f>
        <v>-2000</v>
      </c>
      <c r="L190" s="9"/>
      <c r="M190" s="9"/>
      <c r="N190" s="9"/>
      <c r="O190" s="9"/>
      <c r="P190" s="9"/>
      <c r="Q190" s="3"/>
      <c r="R190" s="3"/>
    </row>
    <row r="191" spans="1:18" s="11" customFormat="1" ht="14.25" customHeight="1" thickBot="1">
      <c r="A191" s="162"/>
      <c r="B191" s="155" t="s">
        <v>532</v>
      </c>
      <c r="C191" s="156">
        <f>C189+C190</f>
        <v>2982</v>
      </c>
      <c r="D191" s="156">
        <f aca="true" t="shared" si="77" ref="D191:K191">D189+D190</f>
        <v>12348</v>
      </c>
      <c r="E191" s="156">
        <f t="shared" si="77"/>
        <v>0</v>
      </c>
      <c r="F191" s="156">
        <f t="shared" si="77"/>
        <v>0</v>
      </c>
      <c r="G191" s="156">
        <f t="shared" si="77"/>
        <v>0</v>
      </c>
      <c r="H191" s="156">
        <f t="shared" si="77"/>
        <v>0</v>
      </c>
      <c r="I191" s="156">
        <f t="shared" si="77"/>
        <v>0</v>
      </c>
      <c r="J191" s="156">
        <f t="shared" si="77"/>
        <v>0</v>
      </c>
      <c r="K191" s="156">
        <f t="shared" si="77"/>
        <v>15330</v>
      </c>
      <c r="L191" s="9"/>
      <c r="M191" s="9"/>
      <c r="N191" s="9"/>
      <c r="O191" s="9"/>
      <c r="P191" s="9"/>
      <c r="Q191" s="3"/>
      <c r="R191" s="3"/>
    </row>
    <row r="192" spans="1:18" s="11" customFormat="1" ht="14.25" customHeight="1">
      <c r="A192" s="187"/>
      <c r="B192" s="148" t="s">
        <v>145</v>
      </c>
      <c r="C192" s="149">
        <v>1925</v>
      </c>
      <c r="D192" s="149">
        <v>12889</v>
      </c>
      <c r="E192" s="149"/>
      <c r="F192" s="149"/>
      <c r="G192" s="149"/>
      <c r="H192" s="149"/>
      <c r="I192" s="149"/>
      <c r="J192" s="149"/>
      <c r="K192" s="149">
        <f>SUM(C192:J192)</f>
        <v>14814</v>
      </c>
      <c r="L192" s="8"/>
      <c r="M192" s="8"/>
      <c r="N192" s="8"/>
      <c r="O192" s="8"/>
      <c r="P192" s="8"/>
      <c r="Q192" s="3"/>
      <c r="R192" s="3"/>
    </row>
    <row r="193" spans="1:18" s="11" customFormat="1" ht="14.25" customHeight="1">
      <c r="A193" s="19"/>
      <c r="B193" s="194" t="s">
        <v>494</v>
      </c>
      <c r="C193" s="20"/>
      <c r="D193" s="20"/>
      <c r="E193" s="20"/>
      <c r="F193" s="20"/>
      <c r="G193" s="20"/>
      <c r="H193" s="20"/>
      <c r="I193" s="20"/>
      <c r="J193" s="20"/>
      <c r="K193" s="149">
        <f>SUM(C193:J193)</f>
        <v>0</v>
      </c>
      <c r="L193" s="8"/>
      <c r="M193" s="8"/>
      <c r="N193" s="8"/>
      <c r="O193" s="8"/>
      <c r="P193" s="8"/>
      <c r="Q193" s="3"/>
      <c r="R193" s="3"/>
    </row>
    <row r="194" spans="1:18" s="11" customFormat="1" ht="14.25" customHeight="1" thickBot="1">
      <c r="A194" s="162"/>
      <c r="B194" s="155" t="s">
        <v>533</v>
      </c>
      <c r="C194" s="156">
        <f>C192+C193</f>
        <v>1925</v>
      </c>
      <c r="D194" s="156">
        <f aca="true" t="shared" si="78" ref="D194:K194">D192+D193</f>
        <v>12889</v>
      </c>
      <c r="E194" s="156">
        <f t="shared" si="78"/>
        <v>0</v>
      </c>
      <c r="F194" s="156">
        <f t="shared" si="78"/>
        <v>0</v>
      </c>
      <c r="G194" s="156">
        <f t="shared" si="78"/>
        <v>0</v>
      </c>
      <c r="H194" s="156">
        <f t="shared" si="78"/>
        <v>0</v>
      </c>
      <c r="I194" s="156">
        <f t="shared" si="78"/>
        <v>0</v>
      </c>
      <c r="J194" s="156">
        <f t="shared" si="78"/>
        <v>0</v>
      </c>
      <c r="K194" s="156">
        <f t="shared" si="78"/>
        <v>14814</v>
      </c>
      <c r="L194" s="8"/>
      <c r="M194" s="8"/>
      <c r="N194" s="8"/>
      <c r="O194" s="8"/>
      <c r="P194" s="8"/>
      <c r="Q194" s="3"/>
      <c r="R194" s="3"/>
    </row>
    <row r="195" spans="1:18" s="11" customFormat="1" ht="14.25" customHeight="1">
      <c r="A195" s="187"/>
      <c r="B195" s="148" t="s">
        <v>142</v>
      </c>
      <c r="C195" s="149">
        <v>2286</v>
      </c>
      <c r="D195" s="149">
        <v>1456</v>
      </c>
      <c r="E195" s="149"/>
      <c r="F195" s="149"/>
      <c r="G195" s="149"/>
      <c r="H195" s="149"/>
      <c r="I195" s="149"/>
      <c r="J195" s="149"/>
      <c r="K195" s="149">
        <f>SUM(C195:J195)</f>
        <v>3742</v>
      </c>
      <c r="L195" s="8"/>
      <c r="M195" s="8"/>
      <c r="N195" s="8"/>
      <c r="O195" s="8"/>
      <c r="P195" s="8"/>
      <c r="Q195" s="3"/>
      <c r="R195" s="3"/>
    </row>
    <row r="196" spans="1:18" s="11" customFormat="1" ht="14.25" customHeight="1">
      <c r="A196" s="19"/>
      <c r="B196" s="194" t="s">
        <v>494</v>
      </c>
      <c r="C196" s="20"/>
      <c r="D196" s="20"/>
      <c r="E196" s="20"/>
      <c r="F196" s="20"/>
      <c r="G196" s="20"/>
      <c r="H196" s="20"/>
      <c r="I196" s="20"/>
      <c r="J196" s="20"/>
      <c r="K196" s="149">
        <f>SUM(C196:J196)</f>
        <v>0</v>
      </c>
      <c r="L196" s="8"/>
      <c r="M196" s="8"/>
      <c r="N196" s="8"/>
      <c r="O196" s="8"/>
      <c r="P196" s="8"/>
      <c r="Q196" s="3"/>
      <c r="R196" s="3"/>
    </row>
    <row r="197" spans="1:18" s="11" customFormat="1" ht="14.25" customHeight="1" thickBot="1">
      <c r="A197" s="162"/>
      <c r="B197" s="155" t="s">
        <v>534</v>
      </c>
      <c r="C197" s="156">
        <f>C195+C196</f>
        <v>2286</v>
      </c>
      <c r="D197" s="156">
        <f aca="true" t="shared" si="79" ref="D197:K197">D195+D196</f>
        <v>1456</v>
      </c>
      <c r="E197" s="156">
        <f t="shared" si="79"/>
        <v>0</v>
      </c>
      <c r="F197" s="156">
        <f t="shared" si="79"/>
        <v>0</v>
      </c>
      <c r="G197" s="156">
        <f t="shared" si="79"/>
        <v>0</v>
      </c>
      <c r="H197" s="156">
        <f t="shared" si="79"/>
        <v>0</v>
      </c>
      <c r="I197" s="156">
        <f t="shared" si="79"/>
        <v>0</v>
      </c>
      <c r="J197" s="156">
        <f t="shared" si="79"/>
        <v>0</v>
      </c>
      <c r="K197" s="156">
        <f t="shared" si="79"/>
        <v>3742</v>
      </c>
      <c r="L197" s="8"/>
      <c r="M197" s="8"/>
      <c r="N197" s="8"/>
      <c r="O197" s="8"/>
      <c r="P197" s="8"/>
      <c r="Q197" s="3"/>
      <c r="R197" s="3"/>
    </row>
    <row r="198" spans="1:18" s="11" customFormat="1" ht="14.25" customHeight="1">
      <c r="A198" s="187"/>
      <c r="B198" s="209" t="s">
        <v>164</v>
      </c>
      <c r="C198" s="149"/>
      <c r="D198" s="149"/>
      <c r="E198" s="149"/>
      <c r="F198" s="149"/>
      <c r="G198" s="149">
        <v>38918</v>
      </c>
      <c r="H198" s="149"/>
      <c r="I198" s="149"/>
      <c r="J198" s="149"/>
      <c r="K198" s="149">
        <f>SUM(C198:J198)</f>
        <v>38918</v>
      </c>
      <c r="L198" s="7"/>
      <c r="M198" s="7"/>
      <c r="N198" s="7"/>
      <c r="O198" s="7"/>
      <c r="P198" s="7"/>
      <c r="Q198" s="5"/>
      <c r="R198" s="3"/>
    </row>
    <row r="199" spans="1:18" s="11" customFormat="1" ht="14.25" customHeight="1">
      <c r="A199" s="19"/>
      <c r="B199" s="145" t="s">
        <v>494</v>
      </c>
      <c r="C199" s="20"/>
      <c r="D199" s="20"/>
      <c r="E199" s="20"/>
      <c r="F199" s="20"/>
      <c r="G199" s="20"/>
      <c r="H199" s="20"/>
      <c r="I199" s="20"/>
      <c r="J199" s="20"/>
      <c r="K199" s="149">
        <f>SUM(C199:J199)</f>
        <v>0</v>
      </c>
      <c r="L199" s="7"/>
      <c r="M199" s="7"/>
      <c r="N199" s="7"/>
      <c r="O199" s="7"/>
      <c r="P199" s="7"/>
      <c r="Q199" s="5"/>
      <c r="R199" s="3"/>
    </row>
    <row r="200" spans="1:18" s="11" customFormat="1" ht="14.25" customHeight="1" thickBot="1">
      <c r="A200" s="162"/>
      <c r="B200" s="211" t="s">
        <v>544</v>
      </c>
      <c r="C200" s="156">
        <f>C198+C199</f>
        <v>0</v>
      </c>
      <c r="D200" s="156">
        <f aca="true" t="shared" si="80" ref="D200:K200">D198+D199</f>
        <v>0</v>
      </c>
      <c r="E200" s="156">
        <f t="shared" si="80"/>
        <v>0</v>
      </c>
      <c r="F200" s="156">
        <f t="shared" si="80"/>
        <v>0</v>
      </c>
      <c r="G200" s="156">
        <f t="shared" si="80"/>
        <v>38918</v>
      </c>
      <c r="H200" s="156">
        <f t="shared" si="80"/>
        <v>0</v>
      </c>
      <c r="I200" s="156">
        <f t="shared" si="80"/>
        <v>0</v>
      </c>
      <c r="J200" s="156">
        <f t="shared" si="80"/>
        <v>0</v>
      </c>
      <c r="K200" s="156">
        <f t="shared" si="80"/>
        <v>38918</v>
      </c>
      <c r="L200" s="7"/>
      <c r="M200" s="7"/>
      <c r="N200" s="7"/>
      <c r="O200" s="7"/>
      <c r="P200" s="7"/>
      <c r="Q200" s="5"/>
      <c r="R200" s="3"/>
    </row>
    <row r="201" spans="1:18" s="11" customFormat="1" ht="14.25" customHeight="1">
      <c r="A201" s="210" t="s">
        <v>28</v>
      </c>
      <c r="B201" s="210" t="s">
        <v>61</v>
      </c>
      <c r="C201" s="149"/>
      <c r="D201" s="149">
        <v>96200</v>
      </c>
      <c r="E201" s="149"/>
      <c r="F201" s="149"/>
      <c r="G201" s="149">
        <v>85026</v>
      </c>
      <c r="H201" s="149"/>
      <c r="I201" s="149"/>
      <c r="J201" s="149"/>
      <c r="K201" s="149">
        <f>SUM(C201:J201)</f>
        <v>181226</v>
      </c>
      <c r="L201" s="3"/>
      <c r="M201" s="3"/>
      <c r="N201" s="3"/>
      <c r="O201" s="3"/>
      <c r="P201" s="3"/>
      <c r="Q201" s="3"/>
      <c r="R201" s="3"/>
    </row>
    <row r="202" spans="1:18" s="11" customFormat="1" ht="14.25" customHeight="1">
      <c r="A202" s="30"/>
      <c r="B202" s="194" t="s">
        <v>494</v>
      </c>
      <c r="C202" s="20"/>
      <c r="D202" s="20"/>
      <c r="E202" s="20"/>
      <c r="F202" s="20"/>
      <c r="G202" s="20"/>
      <c r="H202" s="20"/>
      <c r="I202" s="20"/>
      <c r="J202" s="20"/>
      <c r="K202" s="149">
        <f>SUM(C202:J202)</f>
        <v>0</v>
      </c>
      <c r="L202" s="3"/>
      <c r="M202" s="3"/>
      <c r="N202" s="3"/>
      <c r="O202" s="3"/>
      <c r="P202" s="3"/>
      <c r="Q202" s="3"/>
      <c r="R202" s="3"/>
    </row>
    <row r="203" spans="1:18" s="11" customFormat="1" ht="29.25" customHeight="1" thickBot="1">
      <c r="A203" s="200"/>
      <c r="B203" s="200" t="s">
        <v>545</v>
      </c>
      <c r="C203" s="156">
        <f>C201+C202</f>
        <v>0</v>
      </c>
      <c r="D203" s="156">
        <f aca="true" t="shared" si="81" ref="D203:K203">D201+D202</f>
        <v>96200</v>
      </c>
      <c r="E203" s="156">
        <f t="shared" si="81"/>
        <v>0</v>
      </c>
      <c r="F203" s="156">
        <f t="shared" si="81"/>
        <v>0</v>
      </c>
      <c r="G203" s="156">
        <f t="shared" si="81"/>
        <v>85026</v>
      </c>
      <c r="H203" s="156">
        <f t="shared" si="81"/>
        <v>0</v>
      </c>
      <c r="I203" s="156">
        <f t="shared" si="81"/>
        <v>0</v>
      </c>
      <c r="J203" s="156">
        <f t="shared" si="81"/>
        <v>0</v>
      </c>
      <c r="K203" s="156">
        <f t="shared" si="81"/>
        <v>181226</v>
      </c>
      <c r="L203" s="3"/>
      <c r="M203" s="3"/>
      <c r="N203" s="3"/>
      <c r="O203" s="3"/>
      <c r="P203" s="3"/>
      <c r="Q203" s="3"/>
      <c r="R203" s="3"/>
    </row>
    <row r="204" spans="1:18" s="11" customFormat="1" ht="14.25" customHeight="1">
      <c r="A204" s="198" t="s">
        <v>28</v>
      </c>
      <c r="B204" s="198" t="s">
        <v>108</v>
      </c>
      <c r="C204" s="149"/>
      <c r="D204" s="149">
        <v>500</v>
      </c>
      <c r="E204" s="149"/>
      <c r="F204" s="149"/>
      <c r="G204" s="149"/>
      <c r="H204" s="149"/>
      <c r="I204" s="149"/>
      <c r="J204" s="149"/>
      <c r="K204" s="149">
        <f>SUM(C204:J204)</f>
        <v>500</v>
      </c>
      <c r="L204" s="3"/>
      <c r="M204" s="3"/>
      <c r="N204" s="3"/>
      <c r="O204" s="3"/>
      <c r="P204" s="3"/>
      <c r="Q204" s="3"/>
      <c r="R204" s="3"/>
    </row>
    <row r="205" spans="1:18" s="11" customFormat="1" ht="14.25" customHeight="1">
      <c r="A205" s="26"/>
      <c r="B205" s="145" t="s">
        <v>494</v>
      </c>
      <c r="C205" s="20"/>
      <c r="D205" s="20"/>
      <c r="E205" s="20"/>
      <c r="F205" s="20"/>
      <c r="G205" s="20"/>
      <c r="H205" s="20"/>
      <c r="I205" s="20"/>
      <c r="J205" s="20"/>
      <c r="K205" s="149">
        <f>SUM(C205:J205)</f>
        <v>0</v>
      </c>
      <c r="L205" s="3"/>
      <c r="M205" s="3"/>
      <c r="N205" s="3"/>
      <c r="O205" s="3"/>
      <c r="P205" s="3"/>
      <c r="Q205" s="3"/>
      <c r="R205" s="3"/>
    </row>
    <row r="206" spans="1:18" s="11" customFormat="1" ht="30.75" customHeight="1" thickBot="1">
      <c r="A206" s="200"/>
      <c r="B206" s="200" t="s">
        <v>546</v>
      </c>
      <c r="C206" s="156">
        <f>C204+C205</f>
        <v>0</v>
      </c>
      <c r="D206" s="156">
        <f aca="true" t="shared" si="82" ref="D206:K206">D204+D205</f>
        <v>500</v>
      </c>
      <c r="E206" s="156">
        <f t="shared" si="82"/>
        <v>0</v>
      </c>
      <c r="F206" s="156">
        <f t="shared" si="82"/>
        <v>0</v>
      </c>
      <c r="G206" s="156">
        <f t="shared" si="82"/>
        <v>0</v>
      </c>
      <c r="H206" s="156">
        <f t="shared" si="82"/>
        <v>0</v>
      </c>
      <c r="I206" s="156">
        <f t="shared" si="82"/>
        <v>0</v>
      </c>
      <c r="J206" s="156">
        <f t="shared" si="82"/>
        <v>0</v>
      </c>
      <c r="K206" s="156">
        <f t="shared" si="82"/>
        <v>500</v>
      </c>
      <c r="L206" s="3"/>
      <c r="M206" s="3"/>
      <c r="N206" s="3"/>
      <c r="O206" s="3"/>
      <c r="P206" s="3"/>
      <c r="Q206" s="3"/>
      <c r="R206" s="3"/>
    </row>
    <row r="207" spans="1:18" s="11" customFormat="1" ht="26.25" customHeight="1">
      <c r="A207" s="204" t="s">
        <v>29</v>
      </c>
      <c r="B207" s="204" t="s">
        <v>361</v>
      </c>
      <c r="C207" s="186">
        <f>C210+C213+C216+C219+C222+C225+C228+C231+C234+C237+C240+C243+C246+C249+C252+C255+C258+C261+C264+C267</f>
        <v>897791</v>
      </c>
      <c r="D207" s="186">
        <f aca="true" t="shared" si="83" ref="D207:K207">D210+D213+D216+D219+D222+D225+D228+D231+D234+D237+D240+D243+D246+D249+D252+D255+D258+D261+D264+D267</f>
        <v>1023789</v>
      </c>
      <c r="E207" s="186">
        <f t="shared" si="83"/>
        <v>1400</v>
      </c>
      <c r="F207" s="186">
        <f t="shared" si="83"/>
        <v>0</v>
      </c>
      <c r="G207" s="186">
        <f t="shared" si="83"/>
        <v>768760</v>
      </c>
      <c r="H207" s="186">
        <f t="shared" si="83"/>
        <v>0</v>
      </c>
      <c r="I207" s="186">
        <f t="shared" si="83"/>
        <v>0</v>
      </c>
      <c r="J207" s="186">
        <f t="shared" si="83"/>
        <v>0</v>
      </c>
      <c r="K207" s="186">
        <f t="shared" si="83"/>
        <v>2691740</v>
      </c>
      <c r="L207" s="3"/>
      <c r="M207" s="3"/>
      <c r="N207" s="3"/>
      <c r="O207" s="3"/>
      <c r="P207" s="3"/>
      <c r="Q207" s="3"/>
      <c r="R207" s="3"/>
    </row>
    <row r="208" spans="1:18" s="11" customFormat="1" ht="19.5" customHeight="1">
      <c r="A208" s="204"/>
      <c r="B208" s="145" t="s">
        <v>494</v>
      </c>
      <c r="C208" s="186">
        <f>C211+C214+C217+C220+C223+C226+C229+C232+C235+C238+C241+C244+C247+C250+C253+C256+C259+C262+C265+C268</f>
        <v>3962</v>
      </c>
      <c r="D208" s="186">
        <f aca="true" t="shared" si="84" ref="D208:K208">D211+D214+D217+D220+D223+D226+D229+D232+D235+D238+D241+D244+D247+D250+D253+D256+D259+D262+D265+D268</f>
        <v>-7041</v>
      </c>
      <c r="E208" s="186">
        <f t="shared" si="84"/>
        <v>314</v>
      </c>
      <c r="F208" s="186">
        <f t="shared" si="84"/>
        <v>0</v>
      </c>
      <c r="G208" s="186">
        <f t="shared" si="84"/>
        <v>36103</v>
      </c>
      <c r="H208" s="186">
        <f t="shared" si="84"/>
        <v>0</v>
      </c>
      <c r="I208" s="186">
        <f t="shared" si="84"/>
        <v>0</v>
      </c>
      <c r="J208" s="186">
        <f t="shared" si="84"/>
        <v>0</v>
      </c>
      <c r="K208" s="186">
        <f t="shared" si="84"/>
        <v>33338</v>
      </c>
      <c r="L208" s="3"/>
      <c r="M208" s="3"/>
      <c r="N208" s="3"/>
      <c r="O208" s="3"/>
      <c r="P208" s="3"/>
      <c r="Q208" s="3"/>
      <c r="R208" s="3"/>
    </row>
    <row r="209" spans="1:18" s="11" customFormat="1" ht="43.5" customHeight="1" thickBot="1">
      <c r="A209" s="213"/>
      <c r="B209" s="213" t="s">
        <v>547</v>
      </c>
      <c r="C209" s="192">
        <f>C207+C208</f>
        <v>901753</v>
      </c>
      <c r="D209" s="192">
        <f aca="true" t="shared" si="85" ref="D209:K209">D207+D208</f>
        <v>1016748</v>
      </c>
      <c r="E209" s="192">
        <f t="shared" si="85"/>
        <v>1714</v>
      </c>
      <c r="F209" s="192">
        <f t="shared" si="85"/>
        <v>0</v>
      </c>
      <c r="G209" s="192">
        <f t="shared" si="85"/>
        <v>804863</v>
      </c>
      <c r="H209" s="192">
        <f t="shared" si="85"/>
        <v>0</v>
      </c>
      <c r="I209" s="192">
        <f t="shared" si="85"/>
        <v>0</v>
      </c>
      <c r="J209" s="192">
        <f t="shared" si="85"/>
        <v>0</v>
      </c>
      <c r="K209" s="192">
        <f t="shared" si="85"/>
        <v>2725078</v>
      </c>
      <c r="L209" s="3"/>
      <c r="M209" s="3"/>
      <c r="N209" s="3"/>
      <c r="O209" s="3"/>
      <c r="P209" s="3"/>
      <c r="Q209" s="3"/>
      <c r="R209" s="3"/>
    </row>
    <row r="210" spans="1:18" s="11" customFormat="1" ht="14.25" customHeight="1">
      <c r="A210" s="187"/>
      <c r="B210" s="148" t="s">
        <v>133</v>
      </c>
      <c r="C210" s="149">
        <v>51606</v>
      </c>
      <c r="D210" s="149">
        <v>44125</v>
      </c>
      <c r="E210" s="149"/>
      <c r="F210" s="149"/>
      <c r="G210" s="149">
        <v>750</v>
      </c>
      <c r="H210" s="149"/>
      <c r="I210" s="149"/>
      <c r="J210" s="149"/>
      <c r="K210" s="149">
        <f>SUM(C210:J210)</f>
        <v>96481</v>
      </c>
      <c r="L210" s="8"/>
      <c r="M210" s="8"/>
      <c r="N210" s="8"/>
      <c r="O210" s="8"/>
      <c r="P210" s="8"/>
      <c r="Q210" s="3"/>
      <c r="R210" s="3"/>
    </row>
    <row r="211" spans="1:18" s="11" customFormat="1" ht="14.25" customHeight="1">
      <c r="A211" s="19"/>
      <c r="B211" s="145" t="s">
        <v>494</v>
      </c>
      <c r="C211" s="20"/>
      <c r="D211" s="20">
        <v>1958</v>
      </c>
      <c r="E211" s="20"/>
      <c r="F211" s="20"/>
      <c r="G211" s="20">
        <v>1500</v>
      </c>
      <c r="H211" s="20"/>
      <c r="I211" s="20"/>
      <c r="J211" s="20"/>
      <c r="K211" s="149">
        <f>SUM(C211:J211)</f>
        <v>3458</v>
      </c>
      <c r="L211" s="8"/>
      <c r="M211" s="8"/>
      <c r="N211" s="8"/>
      <c r="O211" s="8"/>
      <c r="P211" s="8"/>
      <c r="Q211" s="3"/>
      <c r="R211" s="3"/>
    </row>
    <row r="212" spans="1:18" s="11" customFormat="1" ht="14.25" customHeight="1" thickBot="1">
      <c r="A212" s="175"/>
      <c r="B212" s="155" t="s">
        <v>526</v>
      </c>
      <c r="C212" s="156">
        <f>C210+C211</f>
        <v>51606</v>
      </c>
      <c r="D212" s="156">
        <f aca="true" t="shared" si="86" ref="D212:K212">D210+D211</f>
        <v>46083</v>
      </c>
      <c r="E212" s="156">
        <f t="shared" si="86"/>
        <v>0</v>
      </c>
      <c r="F212" s="156">
        <f t="shared" si="86"/>
        <v>0</v>
      </c>
      <c r="G212" s="156">
        <f t="shared" si="86"/>
        <v>2250</v>
      </c>
      <c r="H212" s="156">
        <f t="shared" si="86"/>
        <v>0</v>
      </c>
      <c r="I212" s="156">
        <f t="shared" si="86"/>
        <v>0</v>
      </c>
      <c r="J212" s="156">
        <f t="shared" si="86"/>
        <v>0</v>
      </c>
      <c r="K212" s="156">
        <f t="shared" si="86"/>
        <v>99939</v>
      </c>
      <c r="L212" s="8"/>
      <c r="M212" s="8"/>
      <c r="N212" s="8"/>
      <c r="O212" s="8"/>
      <c r="P212" s="8"/>
      <c r="Q212" s="3"/>
      <c r="R212" s="3"/>
    </row>
    <row r="213" spans="1:18" s="11" customFormat="1" ht="14.25" customHeight="1">
      <c r="A213" s="187"/>
      <c r="B213" s="148" t="s">
        <v>134</v>
      </c>
      <c r="C213" s="149">
        <v>63367</v>
      </c>
      <c r="D213" s="176">
        <v>79098</v>
      </c>
      <c r="E213" s="149"/>
      <c r="F213" s="149"/>
      <c r="G213" s="149">
        <v>11400</v>
      </c>
      <c r="H213" s="149"/>
      <c r="I213" s="149"/>
      <c r="J213" s="149"/>
      <c r="K213" s="149">
        <f>SUM(C213:J213)</f>
        <v>153865</v>
      </c>
      <c r="L213" s="8"/>
      <c r="M213" s="8"/>
      <c r="N213" s="8"/>
      <c r="O213" s="8"/>
      <c r="P213" s="8"/>
      <c r="Q213" s="3"/>
      <c r="R213" s="3"/>
    </row>
    <row r="214" spans="1:18" s="11" customFormat="1" ht="14.25" customHeight="1">
      <c r="A214" s="19"/>
      <c r="B214" s="194" t="s">
        <v>494</v>
      </c>
      <c r="C214" s="20"/>
      <c r="D214" s="62">
        <v>-1300</v>
      </c>
      <c r="E214" s="20"/>
      <c r="F214" s="20"/>
      <c r="G214" s="20">
        <v>-1000</v>
      </c>
      <c r="H214" s="20"/>
      <c r="I214" s="20"/>
      <c r="J214" s="20"/>
      <c r="K214" s="149">
        <f>SUM(C214:J214)</f>
        <v>-2300</v>
      </c>
      <c r="L214" s="8"/>
      <c r="M214" s="8"/>
      <c r="N214" s="8"/>
      <c r="O214" s="8"/>
      <c r="P214" s="8"/>
      <c r="Q214" s="3"/>
      <c r="R214" s="3"/>
    </row>
    <row r="215" spans="1:18" s="11" customFormat="1" ht="14.25" customHeight="1" thickBot="1">
      <c r="A215" s="175"/>
      <c r="B215" s="155" t="s">
        <v>527</v>
      </c>
      <c r="C215" s="156">
        <f>C213+C214</f>
        <v>63367</v>
      </c>
      <c r="D215" s="156">
        <f aca="true" t="shared" si="87" ref="D215:K215">D213+D214</f>
        <v>77798</v>
      </c>
      <c r="E215" s="156">
        <f t="shared" si="87"/>
        <v>0</v>
      </c>
      <c r="F215" s="156">
        <f t="shared" si="87"/>
        <v>0</v>
      </c>
      <c r="G215" s="156">
        <f t="shared" si="87"/>
        <v>10400</v>
      </c>
      <c r="H215" s="156">
        <f t="shared" si="87"/>
        <v>0</v>
      </c>
      <c r="I215" s="156">
        <f t="shared" si="87"/>
        <v>0</v>
      </c>
      <c r="J215" s="156">
        <f t="shared" si="87"/>
        <v>0</v>
      </c>
      <c r="K215" s="156">
        <f t="shared" si="87"/>
        <v>151565</v>
      </c>
      <c r="L215" s="8"/>
      <c r="M215" s="8"/>
      <c r="N215" s="8"/>
      <c r="O215" s="8"/>
      <c r="P215" s="8"/>
      <c r="Q215" s="3"/>
      <c r="R215" s="3"/>
    </row>
    <row r="216" spans="1:18" s="11" customFormat="1" ht="14.25" customHeight="1">
      <c r="A216" s="187"/>
      <c r="B216" s="148" t="s">
        <v>135</v>
      </c>
      <c r="C216" s="149">
        <v>30539</v>
      </c>
      <c r="D216" s="149">
        <v>21875</v>
      </c>
      <c r="E216" s="149"/>
      <c r="F216" s="149"/>
      <c r="G216" s="149"/>
      <c r="H216" s="149"/>
      <c r="I216" s="149"/>
      <c r="J216" s="149"/>
      <c r="K216" s="149">
        <f>SUM(C216:J216)</f>
        <v>52414</v>
      </c>
      <c r="L216" s="8"/>
      <c r="M216" s="8"/>
      <c r="N216" s="8"/>
      <c r="O216" s="8"/>
      <c r="P216" s="8"/>
      <c r="Q216" s="3"/>
      <c r="R216" s="3"/>
    </row>
    <row r="217" spans="1:18" s="11" customFormat="1" ht="14.25" customHeight="1">
      <c r="A217" s="19"/>
      <c r="B217" s="194" t="s">
        <v>494</v>
      </c>
      <c r="C217" s="20"/>
      <c r="D217" s="20">
        <v>885</v>
      </c>
      <c r="E217" s="20"/>
      <c r="F217" s="20"/>
      <c r="G217" s="20"/>
      <c r="H217" s="20"/>
      <c r="I217" s="20"/>
      <c r="J217" s="20"/>
      <c r="K217" s="149">
        <f>SUM(C217:J217)</f>
        <v>885</v>
      </c>
      <c r="L217" s="8"/>
      <c r="M217" s="8"/>
      <c r="N217" s="8"/>
      <c r="O217" s="8"/>
      <c r="P217" s="8"/>
      <c r="Q217" s="3"/>
      <c r="R217" s="3"/>
    </row>
    <row r="218" spans="1:18" s="11" customFormat="1" ht="14.25" customHeight="1" thickBot="1">
      <c r="A218" s="175"/>
      <c r="B218" s="155" t="s">
        <v>528</v>
      </c>
      <c r="C218" s="156">
        <f>C216+C217</f>
        <v>30539</v>
      </c>
      <c r="D218" s="156">
        <f aca="true" t="shared" si="88" ref="D218:K218">D216+D217</f>
        <v>22760</v>
      </c>
      <c r="E218" s="156">
        <f t="shared" si="88"/>
        <v>0</v>
      </c>
      <c r="F218" s="156">
        <f t="shared" si="88"/>
        <v>0</v>
      </c>
      <c r="G218" s="156">
        <f t="shared" si="88"/>
        <v>0</v>
      </c>
      <c r="H218" s="156">
        <f t="shared" si="88"/>
        <v>0</v>
      </c>
      <c r="I218" s="156">
        <f t="shared" si="88"/>
        <v>0</v>
      </c>
      <c r="J218" s="156">
        <f t="shared" si="88"/>
        <v>0</v>
      </c>
      <c r="K218" s="156">
        <f t="shared" si="88"/>
        <v>53299</v>
      </c>
      <c r="L218" s="8"/>
      <c r="M218" s="8"/>
      <c r="N218" s="8"/>
      <c r="O218" s="8"/>
      <c r="P218" s="8"/>
      <c r="Q218" s="3"/>
      <c r="R218" s="3"/>
    </row>
    <row r="219" spans="1:18" s="11" customFormat="1" ht="14.25" customHeight="1">
      <c r="A219" s="187"/>
      <c r="B219" s="148" t="s">
        <v>136</v>
      </c>
      <c r="C219" s="149">
        <v>27183</v>
      </c>
      <c r="D219" s="149">
        <v>15471</v>
      </c>
      <c r="E219" s="149"/>
      <c r="F219" s="149"/>
      <c r="G219" s="149">
        <v>900</v>
      </c>
      <c r="H219" s="149"/>
      <c r="I219" s="149"/>
      <c r="J219" s="149"/>
      <c r="K219" s="149">
        <f>SUM(C219:J219)</f>
        <v>43554</v>
      </c>
      <c r="L219" s="8"/>
      <c r="M219" s="8"/>
      <c r="N219" s="8"/>
      <c r="O219" s="8"/>
      <c r="P219" s="8"/>
      <c r="Q219" s="3"/>
      <c r="R219" s="3"/>
    </row>
    <row r="220" spans="1:18" s="11" customFormat="1" ht="14.25" customHeight="1">
      <c r="A220" s="19"/>
      <c r="B220" s="194" t="s">
        <v>494</v>
      </c>
      <c r="C220" s="20"/>
      <c r="D220" s="20"/>
      <c r="E220" s="20"/>
      <c r="F220" s="20"/>
      <c r="G220" s="20"/>
      <c r="H220" s="20"/>
      <c r="I220" s="20"/>
      <c r="J220" s="20"/>
      <c r="K220" s="149">
        <f>SUM(C220:J220)</f>
        <v>0</v>
      </c>
      <c r="L220" s="8"/>
      <c r="M220" s="8"/>
      <c r="N220" s="8"/>
      <c r="O220" s="8"/>
      <c r="P220" s="8"/>
      <c r="Q220" s="3"/>
      <c r="R220" s="3"/>
    </row>
    <row r="221" spans="1:18" s="11" customFormat="1" ht="14.25" customHeight="1" thickBot="1">
      <c r="A221" s="175"/>
      <c r="B221" s="155" t="s">
        <v>535</v>
      </c>
      <c r="C221" s="156">
        <f>C219+C220</f>
        <v>27183</v>
      </c>
      <c r="D221" s="156">
        <f aca="true" t="shared" si="89" ref="D221:K221">D219+D220</f>
        <v>15471</v>
      </c>
      <c r="E221" s="156">
        <f t="shared" si="89"/>
        <v>0</v>
      </c>
      <c r="F221" s="156">
        <f t="shared" si="89"/>
        <v>0</v>
      </c>
      <c r="G221" s="156">
        <f t="shared" si="89"/>
        <v>900</v>
      </c>
      <c r="H221" s="156">
        <f t="shared" si="89"/>
        <v>0</v>
      </c>
      <c r="I221" s="156">
        <f t="shared" si="89"/>
        <v>0</v>
      </c>
      <c r="J221" s="156">
        <f t="shared" si="89"/>
        <v>0</v>
      </c>
      <c r="K221" s="156">
        <f t="shared" si="89"/>
        <v>43554</v>
      </c>
      <c r="L221" s="8"/>
      <c r="M221" s="8"/>
      <c r="N221" s="8"/>
      <c r="O221" s="8"/>
      <c r="P221" s="8"/>
      <c r="Q221" s="3"/>
      <c r="R221" s="3"/>
    </row>
    <row r="222" spans="1:18" s="11" customFormat="1" ht="14.25" customHeight="1">
      <c r="A222" s="187"/>
      <c r="B222" s="148" t="s">
        <v>137</v>
      </c>
      <c r="C222" s="149">
        <v>34681</v>
      </c>
      <c r="D222" s="149">
        <v>49594</v>
      </c>
      <c r="E222" s="149"/>
      <c r="F222" s="149"/>
      <c r="G222" s="149">
        <v>20643</v>
      </c>
      <c r="H222" s="149"/>
      <c r="I222" s="149"/>
      <c r="J222" s="149"/>
      <c r="K222" s="149">
        <f>SUM(C222:J222)</f>
        <v>104918</v>
      </c>
      <c r="L222" s="8"/>
      <c r="M222" s="8"/>
      <c r="N222" s="8"/>
      <c r="O222" s="8"/>
      <c r="P222" s="8"/>
      <c r="Q222" s="3"/>
      <c r="R222" s="3"/>
    </row>
    <row r="223" spans="1:18" s="11" customFormat="1" ht="14.25" customHeight="1">
      <c r="A223" s="19"/>
      <c r="B223" s="194" t="s">
        <v>494</v>
      </c>
      <c r="C223" s="20"/>
      <c r="D223" s="20"/>
      <c r="E223" s="20"/>
      <c r="F223" s="20"/>
      <c r="G223" s="20"/>
      <c r="H223" s="20"/>
      <c r="I223" s="20"/>
      <c r="J223" s="20"/>
      <c r="K223" s="149">
        <f>SUM(C223:J223)</f>
        <v>0</v>
      </c>
      <c r="L223" s="8"/>
      <c r="M223" s="8"/>
      <c r="N223" s="8"/>
      <c r="O223" s="8"/>
      <c r="P223" s="8"/>
      <c r="Q223" s="3"/>
      <c r="R223" s="3"/>
    </row>
    <row r="224" spans="1:18" s="11" customFormat="1" ht="14.25" customHeight="1" thickBot="1">
      <c r="A224" s="175"/>
      <c r="B224" s="155" t="s">
        <v>529</v>
      </c>
      <c r="C224" s="156">
        <f>C222+C223</f>
        <v>34681</v>
      </c>
      <c r="D224" s="156">
        <f aca="true" t="shared" si="90" ref="D224:K224">D222+D223</f>
        <v>49594</v>
      </c>
      <c r="E224" s="156">
        <f t="shared" si="90"/>
        <v>0</v>
      </c>
      <c r="F224" s="156">
        <f t="shared" si="90"/>
        <v>0</v>
      </c>
      <c r="G224" s="156">
        <f t="shared" si="90"/>
        <v>20643</v>
      </c>
      <c r="H224" s="156">
        <f t="shared" si="90"/>
        <v>0</v>
      </c>
      <c r="I224" s="156">
        <f t="shared" si="90"/>
        <v>0</v>
      </c>
      <c r="J224" s="156">
        <f t="shared" si="90"/>
        <v>0</v>
      </c>
      <c r="K224" s="156">
        <f t="shared" si="90"/>
        <v>104918</v>
      </c>
      <c r="L224" s="8"/>
      <c r="M224" s="8"/>
      <c r="N224" s="8"/>
      <c r="O224" s="8"/>
      <c r="P224" s="8"/>
      <c r="Q224" s="3"/>
      <c r="R224" s="3"/>
    </row>
    <row r="225" spans="1:18" s="11" customFormat="1" ht="14.25" customHeight="1">
      <c r="A225" s="187"/>
      <c r="B225" s="148" t="s">
        <v>138</v>
      </c>
      <c r="C225" s="149">
        <v>78599</v>
      </c>
      <c r="D225" s="149">
        <v>109783</v>
      </c>
      <c r="E225" s="149"/>
      <c r="F225" s="149"/>
      <c r="G225" s="149">
        <v>57284</v>
      </c>
      <c r="H225" s="149"/>
      <c r="I225" s="149"/>
      <c r="J225" s="149"/>
      <c r="K225" s="149">
        <f>SUM(C225:J225)</f>
        <v>245666</v>
      </c>
      <c r="L225" s="8"/>
      <c r="M225" s="8"/>
      <c r="N225" s="8"/>
      <c r="O225" s="8"/>
      <c r="P225" s="8"/>
      <c r="Q225" s="3"/>
      <c r="R225" s="3"/>
    </row>
    <row r="226" spans="1:18" s="11" customFormat="1" ht="14.25" customHeight="1">
      <c r="A226" s="19"/>
      <c r="B226" s="194" t="s">
        <v>494</v>
      </c>
      <c r="C226" s="20"/>
      <c r="D226" s="20"/>
      <c r="E226" s="20"/>
      <c r="F226" s="20"/>
      <c r="G226" s="20">
        <v>400</v>
      </c>
      <c r="H226" s="20"/>
      <c r="I226" s="20"/>
      <c r="J226" s="20"/>
      <c r="K226" s="149">
        <f>SUM(C226:J226)</f>
        <v>400</v>
      </c>
      <c r="L226" s="8"/>
      <c r="M226" s="8"/>
      <c r="N226" s="8"/>
      <c r="O226" s="8"/>
      <c r="P226" s="8"/>
      <c r="Q226" s="3"/>
      <c r="R226" s="3"/>
    </row>
    <row r="227" spans="1:18" s="11" customFormat="1" ht="14.25" customHeight="1" thickBot="1">
      <c r="A227" s="175"/>
      <c r="B227" s="155" t="s">
        <v>536</v>
      </c>
      <c r="C227" s="156">
        <f>C225+C226</f>
        <v>78599</v>
      </c>
      <c r="D227" s="156">
        <f aca="true" t="shared" si="91" ref="D227:K227">D225+D226</f>
        <v>109783</v>
      </c>
      <c r="E227" s="156">
        <f t="shared" si="91"/>
        <v>0</v>
      </c>
      <c r="F227" s="156">
        <f t="shared" si="91"/>
        <v>0</v>
      </c>
      <c r="G227" s="156">
        <f t="shared" si="91"/>
        <v>57684</v>
      </c>
      <c r="H227" s="156">
        <f t="shared" si="91"/>
        <v>0</v>
      </c>
      <c r="I227" s="156">
        <f t="shared" si="91"/>
        <v>0</v>
      </c>
      <c r="J227" s="156">
        <f t="shared" si="91"/>
        <v>0</v>
      </c>
      <c r="K227" s="156">
        <f t="shared" si="91"/>
        <v>246066</v>
      </c>
      <c r="L227" s="8"/>
      <c r="M227" s="8"/>
      <c r="N227" s="8"/>
      <c r="O227" s="8"/>
      <c r="P227" s="8"/>
      <c r="Q227" s="3"/>
      <c r="R227" s="3"/>
    </row>
    <row r="228" spans="1:18" s="11" customFormat="1" ht="14.25" customHeight="1">
      <c r="A228" s="187"/>
      <c r="B228" s="148" t="s">
        <v>147</v>
      </c>
      <c r="C228" s="149">
        <v>39216</v>
      </c>
      <c r="D228" s="149">
        <v>29131</v>
      </c>
      <c r="E228" s="149"/>
      <c r="F228" s="149"/>
      <c r="G228" s="149">
        <v>215</v>
      </c>
      <c r="H228" s="149"/>
      <c r="I228" s="149"/>
      <c r="J228" s="149"/>
      <c r="K228" s="149">
        <f>SUM(C228:J228)</f>
        <v>68562</v>
      </c>
      <c r="L228" s="8"/>
      <c r="M228" s="8"/>
      <c r="N228" s="8"/>
      <c r="O228" s="8"/>
      <c r="P228" s="8"/>
      <c r="Q228" s="3"/>
      <c r="R228" s="3"/>
    </row>
    <row r="229" spans="1:18" s="11" customFormat="1" ht="14.25" customHeight="1">
      <c r="A229" s="19"/>
      <c r="B229" s="194" t="s">
        <v>494</v>
      </c>
      <c r="C229" s="20"/>
      <c r="D229" s="20"/>
      <c r="E229" s="20"/>
      <c r="F229" s="20"/>
      <c r="G229" s="20"/>
      <c r="H229" s="20"/>
      <c r="I229" s="20"/>
      <c r="J229" s="20"/>
      <c r="K229" s="149">
        <f>SUM(C229:J229)</f>
        <v>0</v>
      </c>
      <c r="L229" s="8"/>
      <c r="M229" s="8"/>
      <c r="N229" s="8"/>
      <c r="O229" s="8"/>
      <c r="P229" s="8"/>
      <c r="Q229" s="3"/>
      <c r="R229" s="3"/>
    </row>
    <row r="230" spans="1:18" s="11" customFormat="1" ht="14.25" customHeight="1" thickBot="1">
      <c r="A230" s="175"/>
      <c r="B230" s="155" t="s">
        <v>548</v>
      </c>
      <c r="C230" s="156">
        <f>C228+C229</f>
        <v>39216</v>
      </c>
      <c r="D230" s="156">
        <f aca="true" t="shared" si="92" ref="D230:K230">D228+D229</f>
        <v>29131</v>
      </c>
      <c r="E230" s="156">
        <f t="shared" si="92"/>
        <v>0</v>
      </c>
      <c r="F230" s="156">
        <f t="shared" si="92"/>
        <v>0</v>
      </c>
      <c r="G230" s="156">
        <f t="shared" si="92"/>
        <v>215</v>
      </c>
      <c r="H230" s="156">
        <f t="shared" si="92"/>
        <v>0</v>
      </c>
      <c r="I230" s="156">
        <f t="shared" si="92"/>
        <v>0</v>
      </c>
      <c r="J230" s="156">
        <f t="shared" si="92"/>
        <v>0</v>
      </c>
      <c r="K230" s="156">
        <f t="shared" si="92"/>
        <v>68562</v>
      </c>
      <c r="L230" s="8"/>
      <c r="M230" s="8"/>
      <c r="N230" s="8"/>
      <c r="O230" s="8"/>
      <c r="P230" s="8"/>
      <c r="Q230" s="3"/>
      <c r="R230" s="3"/>
    </row>
    <row r="231" spans="1:18" s="11" customFormat="1" ht="14.25" customHeight="1">
      <c r="A231" s="187"/>
      <c r="B231" s="148" t="s">
        <v>148</v>
      </c>
      <c r="C231" s="149">
        <v>87865</v>
      </c>
      <c r="D231" s="149">
        <v>127032</v>
      </c>
      <c r="E231" s="149"/>
      <c r="F231" s="149"/>
      <c r="G231" s="149">
        <v>3000</v>
      </c>
      <c r="H231" s="149"/>
      <c r="I231" s="149"/>
      <c r="J231" s="149"/>
      <c r="K231" s="149">
        <f>SUM(C231:J231)</f>
        <v>217897</v>
      </c>
      <c r="L231" s="8"/>
      <c r="M231" s="8"/>
      <c r="N231" s="8"/>
      <c r="O231" s="8"/>
      <c r="P231" s="8"/>
      <c r="Q231" s="3"/>
      <c r="R231" s="3"/>
    </row>
    <row r="232" spans="1:18" s="11" customFormat="1" ht="14.25" customHeight="1">
      <c r="A232" s="19"/>
      <c r="B232" s="194" t="s">
        <v>494</v>
      </c>
      <c r="C232" s="20"/>
      <c r="D232" s="20">
        <v>-20500</v>
      </c>
      <c r="E232" s="20"/>
      <c r="F232" s="20"/>
      <c r="G232" s="20">
        <v>3500</v>
      </c>
      <c r="H232" s="20"/>
      <c r="I232" s="20"/>
      <c r="J232" s="20"/>
      <c r="K232" s="149">
        <f>SUM(C232:J232)</f>
        <v>-17000</v>
      </c>
      <c r="L232" s="8"/>
      <c r="M232" s="8"/>
      <c r="N232" s="8"/>
      <c r="O232" s="8"/>
      <c r="P232" s="8"/>
      <c r="Q232" s="3"/>
      <c r="R232" s="3"/>
    </row>
    <row r="233" spans="1:18" s="11" customFormat="1" ht="14.25" customHeight="1" thickBot="1">
      <c r="A233" s="175"/>
      <c r="B233" s="155" t="s">
        <v>543</v>
      </c>
      <c r="C233" s="156">
        <f>C231+C232</f>
        <v>87865</v>
      </c>
      <c r="D233" s="156">
        <f aca="true" t="shared" si="93" ref="D233:K233">D231+D232</f>
        <v>106532</v>
      </c>
      <c r="E233" s="156">
        <f t="shared" si="93"/>
        <v>0</v>
      </c>
      <c r="F233" s="156">
        <f t="shared" si="93"/>
        <v>0</v>
      </c>
      <c r="G233" s="156">
        <f t="shared" si="93"/>
        <v>6500</v>
      </c>
      <c r="H233" s="156">
        <f t="shared" si="93"/>
        <v>0</v>
      </c>
      <c r="I233" s="156">
        <f t="shared" si="93"/>
        <v>0</v>
      </c>
      <c r="J233" s="156">
        <f t="shared" si="93"/>
        <v>0</v>
      </c>
      <c r="K233" s="156">
        <f t="shared" si="93"/>
        <v>200897</v>
      </c>
      <c r="L233" s="8"/>
      <c r="M233" s="8"/>
      <c r="N233" s="8"/>
      <c r="O233" s="8"/>
      <c r="P233" s="8"/>
      <c r="Q233" s="3"/>
      <c r="R233" s="3"/>
    </row>
    <row r="234" spans="1:18" s="11" customFormat="1" ht="14.25" customHeight="1">
      <c r="A234" s="187"/>
      <c r="B234" s="148" t="s">
        <v>139</v>
      </c>
      <c r="C234" s="149">
        <v>25397</v>
      </c>
      <c r="D234" s="149">
        <v>28655</v>
      </c>
      <c r="E234" s="149"/>
      <c r="F234" s="149"/>
      <c r="G234" s="149"/>
      <c r="H234" s="149"/>
      <c r="I234" s="149"/>
      <c r="J234" s="149"/>
      <c r="K234" s="149">
        <f>SUM(C234:J234)</f>
        <v>54052</v>
      </c>
      <c r="L234" s="8"/>
      <c r="M234" s="8"/>
      <c r="N234" s="8"/>
      <c r="O234" s="8"/>
      <c r="P234" s="8"/>
      <c r="Q234" s="3"/>
      <c r="R234" s="3"/>
    </row>
    <row r="235" spans="1:18" s="11" customFormat="1" ht="14.25" customHeight="1">
      <c r="A235" s="19"/>
      <c r="B235" s="194" t="s">
        <v>494</v>
      </c>
      <c r="C235" s="20"/>
      <c r="D235" s="20"/>
      <c r="E235" s="20"/>
      <c r="F235" s="20"/>
      <c r="G235" s="20"/>
      <c r="H235" s="20"/>
      <c r="I235" s="20"/>
      <c r="J235" s="20"/>
      <c r="K235" s="149">
        <f>SUM(C235:J235)</f>
        <v>0</v>
      </c>
      <c r="L235" s="8"/>
      <c r="M235" s="8"/>
      <c r="N235" s="8"/>
      <c r="O235" s="8"/>
      <c r="P235" s="8"/>
      <c r="Q235" s="3"/>
      <c r="R235" s="3"/>
    </row>
    <row r="236" spans="1:18" s="11" customFormat="1" ht="14.25" customHeight="1" thickBot="1">
      <c r="A236" s="175"/>
      <c r="B236" s="155" t="s">
        <v>530</v>
      </c>
      <c r="C236" s="156">
        <f>C234+C235</f>
        <v>25397</v>
      </c>
      <c r="D236" s="156">
        <f aca="true" t="shared" si="94" ref="D236:K236">D234+D235</f>
        <v>28655</v>
      </c>
      <c r="E236" s="156">
        <f t="shared" si="94"/>
        <v>0</v>
      </c>
      <c r="F236" s="156">
        <f t="shared" si="94"/>
        <v>0</v>
      </c>
      <c r="G236" s="156">
        <f t="shared" si="94"/>
        <v>0</v>
      </c>
      <c r="H236" s="156">
        <f t="shared" si="94"/>
        <v>0</v>
      </c>
      <c r="I236" s="156">
        <f t="shared" si="94"/>
        <v>0</v>
      </c>
      <c r="J236" s="156">
        <f t="shared" si="94"/>
        <v>0</v>
      </c>
      <c r="K236" s="156">
        <f t="shared" si="94"/>
        <v>54052</v>
      </c>
      <c r="L236" s="8"/>
      <c r="M236" s="8"/>
      <c r="N236" s="8"/>
      <c r="O236" s="8"/>
      <c r="P236" s="8"/>
      <c r="Q236" s="3"/>
      <c r="R236" s="3"/>
    </row>
    <row r="237" spans="1:18" s="11" customFormat="1" ht="14.25" customHeight="1">
      <c r="A237" s="187"/>
      <c r="B237" s="148" t="s">
        <v>140</v>
      </c>
      <c r="C237" s="149">
        <v>69578</v>
      </c>
      <c r="D237" s="149">
        <v>56954</v>
      </c>
      <c r="E237" s="149"/>
      <c r="F237" s="149"/>
      <c r="G237" s="149">
        <v>103545</v>
      </c>
      <c r="H237" s="149"/>
      <c r="I237" s="149"/>
      <c r="J237" s="149"/>
      <c r="K237" s="149">
        <f>SUM(C237:J237)</f>
        <v>230077</v>
      </c>
      <c r="L237" s="8"/>
      <c r="M237" s="8"/>
      <c r="N237" s="8"/>
      <c r="O237" s="8"/>
      <c r="P237" s="8"/>
      <c r="Q237" s="3"/>
      <c r="R237" s="3"/>
    </row>
    <row r="238" spans="1:18" s="11" customFormat="1" ht="14.25" customHeight="1">
      <c r="A238" s="19"/>
      <c r="B238" s="194" t="s">
        <v>494</v>
      </c>
      <c r="C238" s="20">
        <v>-3300</v>
      </c>
      <c r="D238" s="20">
        <v>-4781</v>
      </c>
      <c r="E238" s="20"/>
      <c r="F238" s="20"/>
      <c r="G238" s="20"/>
      <c r="H238" s="20"/>
      <c r="I238" s="20"/>
      <c r="J238" s="20"/>
      <c r="K238" s="149">
        <f>SUM(C238:J238)</f>
        <v>-8081</v>
      </c>
      <c r="L238" s="8"/>
      <c r="M238" s="8"/>
      <c r="N238" s="8"/>
      <c r="O238" s="8"/>
      <c r="P238" s="8"/>
      <c r="Q238" s="3"/>
      <c r="R238" s="3"/>
    </row>
    <row r="239" spans="1:18" s="11" customFormat="1" ht="14.25" customHeight="1" thickBot="1">
      <c r="A239" s="175"/>
      <c r="B239" s="155" t="s">
        <v>531</v>
      </c>
      <c r="C239" s="156">
        <f>C237+C238</f>
        <v>66278</v>
      </c>
      <c r="D239" s="156">
        <f aca="true" t="shared" si="95" ref="D239:K239">D237+D238</f>
        <v>52173</v>
      </c>
      <c r="E239" s="156">
        <f t="shared" si="95"/>
        <v>0</v>
      </c>
      <c r="F239" s="156">
        <f t="shared" si="95"/>
        <v>0</v>
      </c>
      <c r="G239" s="156">
        <f t="shared" si="95"/>
        <v>103545</v>
      </c>
      <c r="H239" s="156">
        <f t="shared" si="95"/>
        <v>0</v>
      </c>
      <c r="I239" s="156">
        <f t="shared" si="95"/>
        <v>0</v>
      </c>
      <c r="J239" s="156">
        <f t="shared" si="95"/>
        <v>0</v>
      </c>
      <c r="K239" s="156">
        <f t="shared" si="95"/>
        <v>221996</v>
      </c>
      <c r="L239" s="8"/>
      <c r="M239" s="8"/>
      <c r="N239" s="8"/>
      <c r="O239" s="8"/>
      <c r="P239" s="8"/>
      <c r="Q239" s="3"/>
      <c r="R239" s="3"/>
    </row>
    <row r="240" spans="1:18" s="11" customFormat="1" ht="14.25" customHeight="1">
      <c r="A240" s="187"/>
      <c r="B240" s="148" t="s">
        <v>141</v>
      </c>
      <c r="C240" s="149">
        <v>68055</v>
      </c>
      <c r="D240" s="149">
        <v>37027</v>
      </c>
      <c r="E240" s="149"/>
      <c r="F240" s="149"/>
      <c r="G240" s="176">
        <v>13310</v>
      </c>
      <c r="H240" s="149"/>
      <c r="I240" s="149"/>
      <c r="J240" s="149"/>
      <c r="K240" s="149">
        <f>SUM(C240:J240)</f>
        <v>118392</v>
      </c>
      <c r="L240" s="9"/>
      <c r="M240" s="9"/>
      <c r="N240" s="9"/>
      <c r="O240" s="9"/>
      <c r="P240" s="9"/>
      <c r="Q240" s="3"/>
      <c r="R240" s="3"/>
    </row>
    <row r="241" spans="1:18" s="11" customFormat="1" ht="14.25" customHeight="1">
      <c r="A241" s="19"/>
      <c r="B241" s="194" t="s">
        <v>494</v>
      </c>
      <c r="C241" s="20">
        <v>3300</v>
      </c>
      <c r="D241" s="20">
        <v>11200</v>
      </c>
      <c r="E241" s="20"/>
      <c r="F241" s="20"/>
      <c r="G241" s="62">
        <v>-6700</v>
      </c>
      <c r="H241" s="20"/>
      <c r="I241" s="20"/>
      <c r="J241" s="20"/>
      <c r="K241" s="149">
        <f>SUM(C241:J241)</f>
        <v>7800</v>
      </c>
      <c r="L241" s="9"/>
      <c r="M241" s="9"/>
      <c r="N241" s="9"/>
      <c r="O241" s="9"/>
      <c r="P241" s="9"/>
      <c r="Q241" s="3"/>
      <c r="R241" s="3"/>
    </row>
    <row r="242" spans="1:18" s="11" customFormat="1" ht="14.25" customHeight="1" thickBot="1">
      <c r="A242" s="175"/>
      <c r="B242" s="155" t="s">
        <v>532</v>
      </c>
      <c r="C242" s="156">
        <f>C240+C241</f>
        <v>71355</v>
      </c>
      <c r="D242" s="156">
        <f aca="true" t="shared" si="96" ref="D242:K242">D240+D241</f>
        <v>48227</v>
      </c>
      <c r="E242" s="156">
        <f t="shared" si="96"/>
        <v>0</v>
      </c>
      <c r="F242" s="156">
        <f t="shared" si="96"/>
        <v>0</v>
      </c>
      <c r="G242" s="156">
        <f t="shared" si="96"/>
        <v>6610</v>
      </c>
      <c r="H242" s="156">
        <f t="shared" si="96"/>
        <v>0</v>
      </c>
      <c r="I242" s="156">
        <f t="shared" si="96"/>
        <v>0</v>
      </c>
      <c r="J242" s="156">
        <f t="shared" si="96"/>
        <v>0</v>
      </c>
      <c r="K242" s="156">
        <f t="shared" si="96"/>
        <v>126192</v>
      </c>
      <c r="L242" s="9"/>
      <c r="M242" s="9"/>
      <c r="N242" s="9"/>
      <c r="O242" s="9"/>
      <c r="P242" s="9"/>
      <c r="Q242" s="3"/>
      <c r="R242" s="3"/>
    </row>
    <row r="243" spans="1:18" s="11" customFormat="1" ht="14.25" customHeight="1">
      <c r="A243" s="187"/>
      <c r="B243" s="148" t="s">
        <v>145</v>
      </c>
      <c r="C243" s="149">
        <v>59651</v>
      </c>
      <c r="D243" s="149">
        <v>175281</v>
      </c>
      <c r="E243" s="149"/>
      <c r="F243" s="149"/>
      <c r="G243" s="149"/>
      <c r="H243" s="149"/>
      <c r="I243" s="149"/>
      <c r="J243" s="149"/>
      <c r="K243" s="149">
        <f>SUM(C243:J243)</f>
        <v>234932</v>
      </c>
      <c r="L243" s="8"/>
      <c r="M243" s="8"/>
      <c r="N243" s="8"/>
      <c r="O243" s="8"/>
      <c r="P243" s="8"/>
      <c r="Q243" s="3"/>
      <c r="R243" s="3"/>
    </row>
    <row r="244" spans="1:18" s="11" customFormat="1" ht="14.25" customHeight="1">
      <c r="A244" s="19"/>
      <c r="B244" s="194" t="s">
        <v>494</v>
      </c>
      <c r="C244" s="20"/>
      <c r="D244" s="20">
        <v>-3500</v>
      </c>
      <c r="E244" s="20"/>
      <c r="F244" s="20"/>
      <c r="G244" s="20">
        <v>3500</v>
      </c>
      <c r="H244" s="20"/>
      <c r="I244" s="20"/>
      <c r="J244" s="20"/>
      <c r="K244" s="149">
        <f>SUM(C244:J244)</f>
        <v>0</v>
      </c>
      <c r="L244" s="8"/>
      <c r="M244" s="8"/>
      <c r="N244" s="8"/>
      <c r="O244" s="8"/>
      <c r="P244" s="8"/>
      <c r="Q244" s="3"/>
      <c r="R244" s="3"/>
    </row>
    <row r="245" spans="1:18" s="11" customFormat="1" ht="14.25" customHeight="1" thickBot="1">
      <c r="A245" s="175"/>
      <c r="B245" s="155" t="s">
        <v>533</v>
      </c>
      <c r="C245" s="156">
        <f>C243+C244</f>
        <v>59651</v>
      </c>
      <c r="D245" s="156">
        <f aca="true" t="shared" si="97" ref="D245:K245">D243+D244</f>
        <v>171781</v>
      </c>
      <c r="E245" s="156">
        <f t="shared" si="97"/>
        <v>0</v>
      </c>
      <c r="F245" s="156">
        <f t="shared" si="97"/>
        <v>0</v>
      </c>
      <c r="G245" s="156">
        <f t="shared" si="97"/>
        <v>3500</v>
      </c>
      <c r="H245" s="156">
        <f t="shared" si="97"/>
        <v>0</v>
      </c>
      <c r="I245" s="156">
        <f t="shared" si="97"/>
        <v>0</v>
      </c>
      <c r="J245" s="156">
        <f t="shared" si="97"/>
        <v>0</v>
      </c>
      <c r="K245" s="156">
        <f t="shared" si="97"/>
        <v>234932</v>
      </c>
      <c r="L245" s="8"/>
      <c r="M245" s="8"/>
      <c r="N245" s="8"/>
      <c r="O245" s="8"/>
      <c r="P245" s="8"/>
      <c r="Q245" s="3"/>
      <c r="R245" s="3"/>
    </row>
    <row r="246" spans="1:18" s="11" customFormat="1" ht="14.25" customHeight="1">
      <c r="A246" s="187"/>
      <c r="B246" s="148" t="s">
        <v>142</v>
      </c>
      <c r="C246" s="149">
        <v>36900</v>
      </c>
      <c r="D246" s="149">
        <v>18900</v>
      </c>
      <c r="E246" s="149"/>
      <c r="F246" s="149"/>
      <c r="G246" s="149"/>
      <c r="H246" s="149"/>
      <c r="I246" s="149"/>
      <c r="J246" s="149"/>
      <c r="K246" s="149">
        <f>SUM(C246:J246)</f>
        <v>55800</v>
      </c>
      <c r="L246" s="8"/>
      <c r="M246" s="8"/>
      <c r="N246" s="8"/>
      <c r="O246" s="8"/>
      <c r="P246" s="8"/>
      <c r="Q246" s="3"/>
      <c r="R246" s="3"/>
    </row>
    <row r="247" spans="1:18" s="11" customFormat="1" ht="14.25" customHeight="1">
      <c r="A247" s="19"/>
      <c r="B247" s="194" t="s">
        <v>494</v>
      </c>
      <c r="C247" s="20"/>
      <c r="D247" s="20"/>
      <c r="E247" s="20"/>
      <c r="F247" s="20"/>
      <c r="G247" s="20"/>
      <c r="H247" s="20"/>
      <c r="I247" s="20"/>
      <c r="J247" s="20"/>
      <c r="K247" s="149">
        <f>SUM(C247:J247)</f>
        <v>0</v>
      </c>
      <c r="L247" s="8"/>
      <c r="M247" s="8"/>
      <c r="N247" s="8"/>
      <c r="O247" s="8"/>
      <c r="P247" s="8"/>
      <c r="Q247" s="3"/>
      <c r="R247" s="3"/>
    </row>
    <row r="248" spans="1:18" s="11" customFormat="1" ht="14.25" customHeight="1" thickBot="1">
      <c r="A248" s="175"/>
      <c r="B248" s="155" t="s">
        <v>534</v>
      </c>
      <c r="C248" s="156">
        <f>C246+C247</f>
        <v>36900</v>
      </c>
      <c r="D248" s="156">
        <f aca="true" t="shared" si="98" ref="D248:K248">D246+D247</f>
        <v>18900</v>
      </c>
      <c r="E248" s="156">
        <f t="shared" si="98"/>
        <v>0</v>
      </c>
      <c r="F248" s="156">
        <f t="shared" si="98"/>
        <v>0</v>
      </c>
      <c r="G248" s="156">
        <f t="shared" si="98"/>
        <v>0</v>
      </c>
      <c r="H248" s="156">
        <f t="shared" si="98"/>
        <v>0</v>
      </c>
      <c r="I248" s="156">
        <f t="shared" si="98"/>
        <v>0</v>
      </c>
      <c r="J248" s="156">
        <f t="shared" si="98"/>
        <v>0</v>
      </c>
      <c r="K248" s="156">
        <f t="shared" si="98"/>
        <v>55800</v>
      </c>
      <c r="L248" s="8"/>
      <c r="M248" s="8"/>
      <c r="N248" s="8"/>
      <c r="O248" s="8"/>
      <c r="P248" s="8"/>
      <c r="Q248" s="3"/>
      <c r="R248" s="3"/>
    </row>
    <row r="249" spans="1:18" s="11" customFormat="1" ht="14.25" customHeight="1">
      <c r="A249" s="187"/>
      <c r="B249" s="148" t="s">
        <v>369</v>
      </c>
      <c r="C249" s="149">
        <v>225154</v>
      </c>
      <c r="D249" s="149">
        <v>53580</v>
      </c>
      <c r="E249" s="149"/>
      <c r="F249" s="149"/>
      <c r="G249" s="149">
        <v>1800</v>
      </c>
      <c r="H249" s="149"/>
      <c r="I249" s="149"/>
      <c r="J249" s="149"/>
      <c r="K249" s="149">
        <f>SUM(C249:J249)</f>
        <v>280534</v>
      </c>
      <c r="L249" s="7"/>
      <c r="M249" s="7"/>
      <c r="N249" s="7"/>
      <c r="O249" s="7"/>
      <c r="P249" s="7"/>
      <c r="Q249" s="5"/>
      <c r="R249" s="3"/>
    </row>
    <row r="250" spans="1:18" s="11" customFormat="1" ht="14.25" customHeight="1">
      <c r="A250" s="19"/>
      <c r="B250" s="194" t="s">
        <v>494</v>
      </c>
      <c r="C250" s="20">
        <v>3962</v>
      </c>
      <c r="D250" s="20">
        <v>-4065</v>
      </c>
      <c r="E250" s="20"/>
      <c r="F250" s="20"/>
      <c r="G250" s="20">
        <v>103</v>
      </c>
      <c r="H250" s="20"/>
      <c r="I250" s="20"/>
      <c r="J250" s="20"/>
      <c r="K250" s="149">
        <f>SUM(C250:J250)</f>
        <v>0</v>
      </c>
      <c r="L250" s="7"/>
      <c r="M250" s="7"/>
      <c r="N250" s="7"/>
      <c r="O250" s="7"/>
      <c r="P250" s="7"/>
      <c r="Q250" s="5"/>
      <c r="R250" s="3"/>
    </row>
    <row r="251" spans="1:18" s="11" customFormat="1" ht="14.25" customHeight="1" thickBot="1">
      <c r="A251" s="175"/>
      <c r="B251" s="155" t="s">
        <v>549</v>
      </c>
      <c r="C251" s="156">
        <f>C249+C250</f>
        <v>229116</v>
      </c>
      <c r="D251" s="156">
        <f aca="true" t="shared" si="99" ref="D251:K251">D249+D250</f>
        <v>49515</v>
      </c>
      <c r="E251" s="156">
        <f t="shared" si="99"/>
        <v>0</v>
      </c>
      <c r="F251" s="156">
        <f t="shared" si="99"/>
        <v>0</v>
      </c>
      <c r="G251" s="156">
        <f t="shared" si="99"/>
        <v>1903</v>
      </c>
      <c r="H251" s="156">
        <f t="shared" si="99"/>
        <v>0</v>
      </c>
      <c r="I251" s="156">
        <f t="shared" si="99"/>
        <v>0</v>
      </c>
      <c r="J251" s="156">
        <f t="shared" si="99"/>
        <v>0</v>
      </c>
      <c r="K251" s="156">
        <f t="shared" si="99"/>
        <v>280534</v>
      </c>
      <c r="L251" s="7"/>
      <c r="M251" s="7"/>
      <c r="N251" s="7"/>
      <c r="O251" s="7"/>
      <c r="P251" s="7"/>
      <c r="Q251" s="5"/>
      <c r="R251" s="3"/>
    </row>
    <row r="252" spans="1:18" s="11" customFormat="1" ht="26.25" customHeight="1">
      <c r="A252" s="187"/>
      <c r="B252" s="148" t="s">
        <v>370</v>
      </c>
      <c r="C252" s="149"/>
      <c r="D252" s="149">
        <v>116493</v>
      </c>
      <c r="E252" s="149"/>
      <c r="F252" s="149"/>
      <c r="G252" s="149">
        <v>57400</v>
      </c>
      <c r="H252" s="149"/>
      <c r="I252" s="149"/>
      <c r="J252" s="149"/>
      <c r="K252" s="149">
        <f>SUM(C252:J252)</f>
        <v>173893</v>
      </c>
      <c r="L252" s="7"/>
      <c r="M252" s="7"/>
      <c r="N252" s="7"/>
      <c r="O252" s="7"/>
      <c r="P252" s="7"/>
      <c r="Q252" s="5"/>
      <c r="R252" s="3"/>
    </row>
    <row r="253" spans="1:18" s="11" customFormat="1" ht="17.25" customHeight="1">
      <c r="A253" s="19"/>
      <c r="B253" s="194" t="s">
        <v>494</v>
      </c>
      <c r="C253" s="20"/>
      <c r="D253" s="20">
        <v>8055</v>
      </c>
      <c r="E253" s="20"/>
      <c r="F253" s="20"/>
      <c r="G253" s="20">
        <v>-9240</v>
      </c>
      <c r="H253" s="20"/>
      <c r="I253" s="20"/>
      <c r="J253" s="20"/>
      <c r="K253" s="149">
        <f>SUM(C253:J253)</f>
        <v>-1185</v>
      </c>
      <c r="L253" s="7"/>
      <c r="M253" s="7"/>
      <c r="N253" s="7"/>
      <c r="O253" s="7"/>
      <c r="P253" s="7"/>
      <c r="Q253" s="5"/>
      <c r="R253" s="3"/>
    </row>
    <row r="254" spans="1:18" s="11" customFormat="1" ht="26.25" customHeight="1" thickBot="1">
      <c r="A254" s="175"/>
      <c r="B254" s="155" t="s">
        <v>550</v>
      </c>
      <c r="C254" s="156">
        <f>C252+C253</f>
        <v>0</v>
      </c>
      <c r="D254" s="156">
        <f aca="true" t="shared" si="100" ref="D254:K254">D252+D253</f>
        <v>124548</v>
      </c>
      <c r="E254" s="156">
        <f t="shared" si="100"/>
        <v>0</v>
      </c>
      <c r="F254" s="156">
        <f t="shared" si="100"/>
        <v>0</v>
      </c>
      <c r="G254" s="156">
        <f t="shared" si="100"/>
        <v>48160</v>
      </c>
      <c r="H254" s="156">
        <f t="shared" si="100"/>
        <v>0</v>
      </c>
      <c r="I254" s="156">
        <f t="shared" si="100"/>
        <v>0</v>
      </c>
      <c r="J254" s="156">
        <f t="shared" si="100"/>
        <v>0</v>
      </c>
      <c r="K254" s="156">
        <f t="shared" si="100"/>
        <v>172708</v>
      </c>
      <c r="L254" s="7"/>
      <c r="M254" s="7"/>
      <c r="N254" s="7"/>
      <c r="O254" s="7"/>
      <c r="P254" s="7"/>
      <c r="Q254" s="5"/>
      <c r="R254" s="3"/>
    </row>
    <row r="255" spans="1:18" s="11" customFormat="1" ht="14.25" customHeight="1">
      <c r="A255" s="198"/>
      <c r="B255" s="215" t="s">
        <v>371</v>
      </c>
      <c r="C255" s="149"/>
      <c r="D255" s="149">
        <v>29090</v>
      </c>
      <c r="E255" s="149"/>
      <c r="F255" s="149"/>
      <c r="G255" s="149">
        <v>70000</v>
      </c>
      <c r="H255" s="149"/>
      <c r="I255" s="149"/>
      <c r="J255" s="149"/>
      <c r="K255" s="149">
        <f>SUM(C255:J255)</f>
        <v>99090</v>
      </c>
      <c r="L255" s="3"/>
      <c r="M255" s="3"/>
      <c r="N255" s="3"/>
      <c r="O255" s="3"/>
      <c r="P255" s="3"/>
      <c r="Q255" s="3"/>
      <c r="R255" s="3"/>
    </row>
    <row r="256" spans="1:18" s="11" customFormat="1" ht="14.25" customHeight="1">
      <c r="A256" s="26"/>
      <c r="B256" s="194" t="s">
        <v>494</v>
      </c>
      <c r="C256" s="20"/>
      <c r="D256" s="20"/>
      <c r="E256" s="20"/>
      <c r="F256" s="20"/>
      <c r="G256" s="20"/>
      <c r="H256" s="20"/>
      <c r="I256" s="20"/>
      <c r="J256" s="20"/>
      <c r="K256" s="149">
        <f>SUM(C256:J256)</f>
        <v>0</v>
      </c>
      <c r="L256" s="3"/>
      <c r="M256" s="3"/>
      <c r="N256" s="3"/>
      <c r="O256" s="3"/>
      <c r="P256" s="3"/>
      <c r="Q256" s="3"/>
      <c r="R256" s="3"/>
    </row>
    <row r="257" spans="1:18" s="11" customFormat="1" ht="28.5" customHeight="1" thickBot="1">
      <c r="A257" s="217"/>
      <c r="B257" s="225" t="s">
        <v>551</v>
      </c>
      <c r="C257" s="156">
        <f>C255+C256</f>
        <v>0</v>
      </c>
      <c r="D257" s="156">
        <f aca="true" t="shared" si="101" ref="D257:K257">D255+D256</f>
        <v>29090</v>
      </c>
      <c r="E257" s="156">
        <f t="shared" si="101"/>
        <v>0</v>
      </c>
      <c r="F257" s="156">
        <f t="shared" si="101"/>
        <v>0</v>
      </c>
      <c r="G257" s="156">
        <f t="shared" si="101"/>
        <v>70000</v>
      </c>
      <c r="H257" s="156">
        <f t="shared" si="101"/>
        <v>0</v>
      </c>
      <c r="I257" s="156">
        <f t="shared" si="101"/>
        <v>0</v>
      </c>
      <c r="J257" s="156">
        <f t="shared" si="101"/>
        <v>0</v>
      </c>
      <c r="K257" s="156">
        <f t="shared" si="101"/>
        <v>99090</v>
      </c>
      <c r="L257" s="3"/>
      <c r="M257" s="3"/>
      <c r="N257" s="3"/>
      <c r="O257" s="3"/>
      <c r="P257" s="3"/>
      <c r="Q257" s="3"/>
      <c r="R257" s="3"/>
    </row>
    <row r="258" spans="1:18" s="11" customFormat="1" ht="14.25" customHeight="1">
      <c r="A258" s="216"/>
      <c r="B258" s="148" t="s">
        <v>144</v>
      </c>
      <c r="C258" s="149"/>
      <c r="D258" s="149"/>
      <c r="E258" s="149"/>
      <c r="F258" s="149"/>
      <c r="G258" s="176">
        <v>270309</v>
      </c>
      <c r="H258" s="149"/>
      <c r="I258" s="149"/>
      <c r="J258" s="149"/>
      <c r="K258" s="149">
        <f>SUM(C258:J258)</f>
        <v>270309</v>
      </c>
      <c r="L258" s="3"/>
      <c r="M258" s="3"/>
      <c r="N258" s="3"/>
      <c r="O258" s="3"/>
      <c r="P258" s="3"/>
      <c r="Q258" s="3"/>
      <c r="R258" s="3"/>
    </row>
    <row r="259" spans="1:18" s="11" customFormat="1" ht="14.25" customHeight="1">
      <c r="A259" s="32"/>
      <c r="B259" s="194" t="s">
        <v>494</v>
      </c>
      <c r="C259" s="20"/>
      <c r="D259" s="20"/>
      <c r="E259" s="20"/>
      <c r="F259" s="20"/>
      <c r="G259" s="62"/>
      <c r="H259" s="20"/>
      <c r="I259" s="20"/>
      <c r="J259" s="20"/>
      <c r="K259" s="149">
        <f>SUM(C259:J259)</f>
        <v>0</v>
      </c>
      <c r="L259" s="3"/>
      <c r="M259" s="3"/>
      <c r="N259" s="3"/>
      <c r="O259" s="3"/>
      <c r="P259" s="3"/>
      <c r="Q259" s="3"/>
      <c r="R259" s="3"/>
    </row>
    <row r="260" spans="1:18" s="11" customFormat="1" ht="27" customHeight="1" thickBot="1">
      <c r="A260" s="219"/>
      <c r="B260" s="155" t="s">
        <v>552</v>
      </c>
      <c r="C260" s="156">
        <f>C258+C259</f>
        <v>0</v>
      </c>
      <c r="D260" s="156">
        <f aca="true" t="shared" si="102" ref="D260:K260">D258+D259</f>
        <v>0</v>
      </c>
      <c r="E260" s="156">
        <f t="shared" si="102"/>
        <v>0</v>
      </c>
      <c r="F260" s="156">
        <f t="shared" si="102"/>
        <v>0</v>
      </c>
      <c r="G260" s="156">
        <f t="shared" si="102"/>
        <v>270309</v>
      </c>
      <c r="H260" s="156">
        <f t="shared" si="102"/>
        <v>0</v>
      </c>
      <c r="I260" s="156">
        <f t="shared" si="102"/>
        <v>0</v>
      </c>
      <c r="J260" s="156">
        <f t="shared" si="102"/>
        <v>0</v>
      </c>
      <c r="K260" s="156">
        <f t="shared" si="102"/>
        <v>270309</v>
      </c>
      <c r="L260" s="3"/>
      <c r="M260" s="3"/>
      <c r="N260" s="3"/>
      <c r="O260" s="3"/>
      <c r="P260" s="3"/>
      <c r="Q260" s="3"/>
      <c r="R260" s="3"/>
    </row>
    <row r="261" spans="1:18" s="11" customFormat="1" ht="14.25" customHeight="1">
      <c r="A261" s="218"/>
      <c r="B261" s="157" t="s">
        <v>100</v>
      </c>
      <c r="C261" s="149"/>
      <c r="D261" s="149">
        <v>31700</v>
      </c>
      <c r="E261" s="149">
        <v>1400</v>
      </c>
      <c r="F261" s="149"/>
      <c r="G261" s="176">
        <v>48990</v>
      </c>
      <c r="H261" s="149"/>
      <c r="I261" s="149"/>
      <c r="J261" s="149"/>
      <c r="K261" s="149">
        <f>SUM(C261:J261)</f>
        <v>82090</v>
      </c>
      <c r="L261" s="3"/>
      <c r="M261" s="3"/>
      <c r="N261" s="3"/>
      <c r="O261" s="3"/>
      <c r="P261" s="3"/>
      <c r="Q261" s="3"/>
      <c r="R261" s="3"/>
    </row>
    <row r="262" spans="1:18" s="11" customFormat="1" ht="14.25" customHeight="1">
      <c r="A262" s="31"/>
      <c r="B262" s="194" t="s">
        <v>494</v>
      </c>
      <c r="C262" s="20"/>
      <c r="D262" s="355">
        <v>5007</v>
      </c>
      <c r="E262" s="20">
        <v>314</v>
      </c>
      <c r="F262" s="20"/>
      <c r="G262" s="62">
        <v>840</v>
      </c>
      <c r="H262" s="20"/>
      <c r="I262" s="20"/>
      <c r="J262" s="20"/>
      <c r="K262" s="149">
        <f>SUM(C262:J262)</f>
        <v>6161</v>
      </c>
      <c r="L262" s="3"/>
      <c r="M262" s="3"/>
      <c r="N262" s="3"/>
      <c r="O262" s="3"/>
      <c r="P262" s="3"/>
      <c r="Q262" s="3"/>
      <c r="R262" s="3"/>
    </row>
    <row r="263" spans="1:18" s="11" customFormat="1" ht="14.25" customHeight="1" thickBot="1">
      <c r="A263" s="220"/>
      <c r="B263" s="155" t="s">
        <v>553</v>
      </c>
      <c r="C263" s="156">
        <f>C261+C262</f>
        <v>0</v>
      </c>
      <c r="D263" s="156">
        <f aca="true" t="shared" si="103" ref="D263:K263">D261+D262</f>
        <v>36707</v>
      </c>
      <c r="E263" s="156">
        <f t="shared" si="103"/>
        <v>1714</v>
      </c>
      <c r="F263" s="156">
        <f t="shared" si="103"/>
        <v>0</v>
      </c>
      <c r="G263" s="156">
        <f t="shared" si="103"/>
        <v>49830</v>
      </c>
      <c r="H263" s="156">
        <f t="shared" si="103"/>
        <v>0</v>
      </c>
      <c r="I263" s="156">
        <f t="shared" si="103"/>
        <v>0</v>
      </c>
      <c r="J263" s="156">
        <f t="shared" si="103"/>
        <v>0</v>
      </c>
      <c r="K263" s="156">
        <f t="shared" si="103"/>
        <v>88251</v>
      </c>
      <c r="L263" s="3"/>
      <c r="M263" s="3"/>
      <c r="N263" s="3"/>
      <c r="O263" s="3"/>
      <c r="P263" s="3"/>
      <c r="Q263" s="3"/>
      <c r="R263" s="3"/>
    </row>
    <row r="264" spans="1:18" s="11" customFormat="1" ht="14.25" customHeight="1">
      <c r="A264" s="187"/>
      <c r="B264" s="148" t="s">
        <v>485</v>
      </c>
      <c r="C264" s="149"/>
      <c r="D264" s="149"/>
      <c r="E264" s="149"/>
      <c r="F264" s="149"/>
      <c r="G264" s="176">
        <v>36170</v>
      </c>
      <c r="H264" s="149"/>
      <c r="I264" s="149"/>
      <c r="J264" s="149"/>
      <c r="K264" s="149">
        <f>SUM(C264:J264)</f>
        <v>36170</v>
      </c>
      <c r="L264" s="7"/>
      <c r="M264" s="7"/>
      <c r="N264" s="7"/>
      <c r="O264" s="7"/>
      <c r="P264" s="7"/>
      <c r="Q264" s="5"/>
      <c r="R264" s="3"/>
    </row>
    <row r="265" spans="1:18" s="11" customFormat="1" ht="14.25" customHeight="1">
      <c r="A265" s="212"/>
      <c r="B265" s="194" t="s">
        <v>494</v>
      </c>
      <c r="C265" s="20"/>
      <c r="D265" s="20"/>
      <c r="E265" s="20"/>
      <c r="F265" s="20"/>
      <c r="G265" s="62"/>
      <c r="H265" s="20"/>
      <c r="I265" s="20"/>
      <c r="J265" s="20"/>
      <c r="K265" s="149">
        <f>SUM(C265:J265)</f>
        <v>0</v>
      </c>
      <c r="L265" s="7"/>
      <c r="M265" s="7"/>
      <c r="N265" s="7"/>
      <c r="O265" s="7"/>
      <c r="P265" s="7"/>
      <c r="Q265" s="5"/>
      <c r="R265" s="3"/>
    </row>
    <row r="266" spans="1:18" s="11" customFormat="1" ht="25.5" customHeight="1" thickBot="1">
      <c r="A266" s="223"/>
      <c r="B266" s="211" t="s">
        <v>554</v>
      </c>
      <c r="C266" s="214">
        <f>C264+C265</f>
        <v>0</v>
      </c>
      <c r="D266" s="214">
        <f aca="true" t="shared" si="104" ref="D266:K266">D264+D265</f>
        <v>0</v>
      </c>
      <c r="E266" s="214">
        <f t="shared" si="104"/>
        <v>0</v>
      </c>
      <c r="F266" s="214">
        <f t="shared" si="104"/>
        <v>0</v>
      </c>
      <c r="G266" s="214">
        <f t="shared" si="104"/>
        <v>36170</v>
      </c>
      <c r="H266" s="214">
        <f t="shared" si="104"/>
        <v>0</v>
      </c>
      <c r="I266" s="214">
        <f t="shared" si="104"/>
        <v>0</v>
      </c>
      <c r="J266" s="214">
        <f t="shared" si="104"/>
        <v>0</v>
      </c>
      <c r="K266" s="214">
        <f t="shared" si="104"/>
        <v>36170</v>
      </c>
      <c r="L266" s="7"/>
      <c r="M266" s="7"/>
      <c r="N266" s="7"/>
      <c r="O266" s="7"/>
      <c r="P266" s="7"/>
      <c r="Q266" s="5"/>
      <c r="R266" s="3"/>
    </row>
    <row r="267" spans="1:18" s="11" customFormat="1" ht="25.5" customHeight="1">
      <c r="A267" s="389"/>
      <c r="B267" s="398" t="s">
        <v>811</v>
      </c>
      <c r="C267" s="227"/>
      <c r="D267" s="227"/>
      <c r="E267" s="227"/>
      <c r="F267" s="227"/>
      <c r="G267" s="227">
        <v>73044</v>
      </c>
      <c r="H267" s="227"/>
      <c r="I267" s="227"/>
      <c r="J267" s="227"/>
      <c r="K267" s="227">
        <f>SUM(C267:J267)</f>
        <v>73044</v>
      </c>
      <c r="L267" s="7"/>
      <c r="M267" s="7"/>
      <c r="N267" s="7"/>
      <c r="O267" s="7"/>
      <c r="P267" s="7"/>
      <c r="Q267" s="5"/>
      <c r="R267" s="3"/>
    </row>
    <row r="268" spans="1:18" s="11" customFormat="1" ht="13.5" customHeight="1">
      <c r="A268" s="19"/>
      <c r="B268" s="145" t="s">
        <v>494</v>
      </c>
      <c r="C268" s="20"/>
      <c r="D268" s="20"/>
      <c r="E268" s="20"/>
      <c r="F268" s="20"/>
      <c r="G268" s="20">
        <v>43200</v>
      </c>
      <c r="H268" s="20"/>
      <c r="I268" s="20"/>
      <c r="J268" s="20"/>
      <c r="K268" s="149">
        <f>SUM(C268:J268)</f>
        <v>43200</v>
      </c>
      <c r="L268" s="7"/>
      <c r="M268" s="7"/>
      <c r="N268" s="7"/>
      <c r="O268" s="7"/>
      <c r="P268" s="7"/>
      <c r="Q268" s="5"/>
      <c r="R268" s="3"/>
    </row>
    <row r="269" spans="1:18" s="11" customFormat="1" ht="25.5" customHeight="1" thickBot="1">
      <c r="A269" s="162"/>
      <c r="B269" s="399" t="s">
        <v>812</v>
      </c>
      <c r="C269" s="156">
        <f>C267+C268</f>
        <v>0</v>
      </c>
      <c r="D269" s="156">
        <f aca="true" t="shared" si="105" ref="D269:K269">D267+D268</f>
        <v>0</v>
      </c>
      <c r="E269" s="156">
        <f t="shared" si="105"/>
        <v>0</v>
      </c>
      <c r="F269" s="156">
        <f t="shared" si="105"/>
        <v>0</v>
      </c>
      <c r="G269" s="156">
        <f t="shared" si="105"/>
        <v>116244</v>
      </c>
      <c r="H269" s="156">
        <f t="shared" si="105"/>
        <v>0</v>
      </c>
      <c r="I269" s="156">
        <f t="shared" si="105"/>
        <v>0</v>
      </c>
      <c r="J269" s="156">
        <f t="shared" si="105"/>
        <v>0</v>
      </c>
      <c r="K269" s="156">
        <f t="shared" si="105"/>
        <v>116244</v>
      </c>
      <c r="L269" s="7"/>
      <c r="M269" s="7"/>
      <c r="N269" s="7"/>
      <c r="O269" s="7"/>
      <c r="P269" s="7"/>
      <c r="Q269" s="5"/>
      <c r="R269" s="3"/>
    </row>
    <row r="270" spans="1:18" s="11" customFormat="1" ht="14.25" customHeight="1">
      <c r="A270" s="221" t="s">
        <v>358</v>
      </c>
      <c r="B270" s="222" t="s">
        <v>31</v>
      </c>
      <c r="C270" s="165">
        <f>C273</f>
        <v>68613</v>
      </c>
      <c r="D270" s="165">
        <f aca="true" t="shared" si="106" ref="D270:K270">D273</f>
        <v>24109</v>
      </c>
      <c r="E270" s="165">
        <f t="shared" si="106"/>
        <v>0</v>
      </c>
      <c r="F270" s="165">
        <f t="shared" si="106"/>
        <v>0</v>
      </c>
      <c r="G270" s="165">
        <f t="shared" si="106"/>
        <v>0</v>
      </c>
      <c r="H270" s="165">
        <f t="shared" si="106"/>
        <v>0</v>
      </c>
      <c r="I270" s="165">
        <f t="shared" si="106"/>
        <v>0</v>
      </c>
      <c r="J270" s="165">
        <f t="shared" si="106"/>
        <v>0</v>
      </c>
      <c r="K270" s="165">
        <f t="shared" si="106"/>
        <v>92722</v>
      </c>
      <c r="L270" s="3"/>
      <c r="M270" s="3"/>
      <c r="N270" s="3"/>
      <c r="O270" s="3"/>
      <c r="P270" s="3"/>
      <c r="Q270" s="3"/>
      <c r="R270" s="3"/>
    </row>
    <row r="271" spans="1:18" s="11" customFormat="1" ht="14.25" customHeight="1">
      <c r="A271" s="221"/>
      <c r="B271" s="145" t="s">
        <v>494</v>
      </c>
      <c r="C271" s="165">
        <f>C274</f>
        <v>0</v>
      </c>
      <c r="D271" s="165">
        <f aca="true" t="shared" si="107" ref="D271:K271">D274</f>
        <v>-1500</v>
      </c>
      <c r="E271" s="165">
        <f t="shared" si="107"/>
        <v>0</v>
      </c>
      <c r="F271" s="165">
        <f t="shared" si="107"/>
        <v>0</v>
      </c>
      <c r="G271" s="165">
        <f t="shared" si="107"/>
        <v>0</v>
      </c>
      <c r="H271" s="165">
        <f t="shared" si="107"/>
        <v>0</v>
      </c>
      <c r="I271" s="165">
        <f t="shared" si="107"/>
        <v>0</v>
      </c>
      <c r="J271" s="165">
        <f t="shared" si="107"/>
        <v>0</v>
      </c>
      <c r="K271" s="165">
        <f t="shared" si="107"/>
        <v>-1500</v>
      </c>
      <c r="L271" s="3"/>
      <c r="M271" s="3"/>
      <c r="N271" s="3"/>
      <c r="O271" s="3"/>
      <c r="P271" s="3"/>
      <c r="Q271" s="3"/>
      <c r="R271" s="3"/>
    </row>
    <row r="272" spans="1:18" s="11" customFormat="1" ht="14.25" customHeight="1" thickBot="1">
      <c r="A272" s="293"/>
      <c r="B272" s="294" t="s">
        <v>686</v>
      </c>
      <c r="C272" s="167">
        <f>C270+C271</f>
        <v>68613</v>
      </c>
      <c r="D272" s="167">
        <f aca="true" t="shared" si="108" ref="D272:K272">D270+D271</f>
        <v>22609</v>
      </c>
      <c r="E272" s="167">
        <f t="shared" si="108"/>
        <v>0</v>
      </c>
      <c r="F272" s="167">
        <f t="shared" si="108"/>
        <v>0</v>
      </c>
      <c r="G272" s="167">
        <f t="shared" si="108"/>
        <v>0</v>
      </c>
      <c r="H272" s="167">
        <f t="shared" si="108"/>
        <v>0</v>
      </c>
      <c r="I272" s="167">
        <f t="shared" si="108"/>
        <v>0</v>
      </c>
      <c r="J272" s="167">
        <f t="shared" si="108"/>
        <v>0</v>
      </c>
      <c r="K272" s="167">
        <f t="shared" si="108"/>
        <v>91222</v>
      </c>
      <c r="L272" s="3"/>
      <c r="M272" s="3"/>
      <c r="N272" s="3"/>
      <c r="O272" s="3"/>
      <c r="P272" s="3"/>
      <c r="Q272" s="3"/>
      <c r="R272" s="3"/>
    </row>
    <row r="273" spans="1:18" s="11" customFormat="1" ht="14.25" customHeight="1">
      <c r="A273" s="291" t="s">
        <v>91</v>
      </c>
      <c r="B273" s="292" t="s">
        <v>362</v>
      </c>
      <c r="C273" s="243">
        <f>C276+C279+C282+C285+C288+C291+C294+C297+C300+C303</f>
        <v>68613</v>
      </c>
      <c r="D273" s="243">
        <f aca="true" t="shared" si="109" ref="D273:K273">D276+D279+D282+D285+D288+D291+D294+D297+D300+D303</f>
        <v>24109</v>
      </c>
      <c r="E273" s="243">
        <f t="shared" si="109"/>
        <v>0</v>
      </c>
      <c r="F273" s="243">
        <f t="shared" si="109"/>
        <v>0</v>
      </c>
      <c r="G273" s="243">
        <f t="shared" si="109"/>
        <v>0</v>
      </c>
      <c r="H273" s="243">
        <f t="shared" si="109"/>
        <v>0</v>
      </c>
      <c r="I273" s="243">
        <f t="shared" si="109"/>
        <v>0</v>
      </c>
      <c r="J273" s="243">
        <f t="shared" si="109"/>
        <v>0</v>
      </c>
      <c r="K273" s="243">
        <f t="shared" si="109"/>
        <v>92722</v>
      </c>
      <c r="L273" s="3"/>
      <c r="M273" s="3"/>
      <c r="N273" s="3"/>
      <c r="O273" s="3"/>
      <c r="P273" s="3"/>
      <c r="Q273" s="3"/>
      <c r="R273" s="3"/>
    </row>
    <row r="274" spans="1:18" s="11" customFormat="1" ht="14.25" customHeight="1">
      <c r="A274" s="291"/>
      <c r="B274" s="145" t="s">
        <v>494</v>
      </c>
      <c r="C274" s="243">
        <f>C277+C280+C283+C286+C289+C292+C295+C298+C301+C304</f>
        <v>0</v>
      </c>
      <c r="D274" s="243">
        <f aca="true" t="shared" si="110" ref="D274:K274">D277+D280+D283+D286+D289+D292+D295+D298+D301+D304</f>
        <v>-1500</v>
      </c>
      <c r="E274" s="243">
        <f t="shared" si="110"/>
        <v>0</v>
      </c>
      <c r="F274" s="243">
        <f t="shared" si="110"/>
        <v>0</v>
      </c>
      <c r="G274" s="243">
        <f t="shared" si="110"/>
        <v>0</v>
      </c>
      <c r="H274" s="243">
        <f t="shared" si="110"/>
        <v>0</v>
      </c>
      <c r="I274" s="243">
        <f t="shared" si="110"/>
        <v>0</v>
      </c>
      <c r="J274" s="243">
        <f t="shared" si="110"/>
        <v>0</v>
      </c>
      <c r="K274" s="243">
        <f t="shared" si="110"/>
        <v>-1500</v>
      </c>
      <c r="L274" s="3"/>
      <c r="M274" s="3"/>
      <c r="N274" s="3"/>
      <c r="O274" s="3"/>
      <c r="P274" s="3"/>
      <c r="Q274" s="3"/>
      <c r="R274" s="3"/>
    </row>
    <row r="275" spans="1:18" s="11" customFormat="1" ht="26.25" customHeight="1" thickBot="1">
      <c r="A275" s="295"/>
      <c r="B275" s="296" t="s">
        <v>687</v>
      </c>
      <c r="C275" s="234">
        <f>C273+C274</f>
        <v>68613</v>
      </c>
      <c r="D275" s="234">
        <f aca="true" t="shared" si="111" ref="D275:I275">D273+D274</f>
        <v>22609</v>
      </c>
      <c r="E275" s="234">
        <f t="shared" si="111"/>
        <v>0</v>
      </c>
      <c r="F275" s="234">
        <f t="shared" si="111"/>
        <v>0</v>
      </c>
      <c r="G275" s="234">
        <f t="shared" si="111"/>
        <v>0</v>
      </c>
      <c r="H275" s="234">
        <f t="shared" si="111"/>
        <v>0</v>
      </c>
      <c r="I275" s="234">
        <f t="shared" si="111"/>
        <v>0</v>
      </c>
      <c r="J275" s="234">
        <f>J273+J274</f>
        <v>0</v>
      </c>
      <c r="K275" s="234">
        <f>K273+K274</f>
        <v>91222</v>
      </c>
      <c r="L275" s="3"/>
      <c r="M275" s="3"/>
      <c r="N275" s="3"/>
      <c r="O275" s="3"/>
      <c r="P275" s="3"/>
      <c r="Q275" s="3"/>
      <c r="R275" s="3"/>
    </row>
    <row r="276" spans="1:18" s="11" customFormat="1" ht="27.75" customHeight="1">
      <c r="A276" s="198"/>
      <c r="B276" s="148" t="s">
        <v>382</v>
      </c>
      <c r="C276" s="149">
        <v>7860</v>
      </c>
      <c r="D276" s="149">
        <v>2932</v>
      </c>
      <c r="E276" s="149"/>
      <c r="F276" s="149"/>
      <c r="G276" s="149"/>
      <c r="H276" s="149"/>
      <c r="I276" s="149"/>
      <c r="J276" s="149"/>
      <c r="K276" s="149">
        <f>SUM(C276:J276)</f>
        <v>10792</v>
      </c>
      <c r="L276" s="3"/>
      <c r="M276" s="3"/>
      <c r="N276" s="3"/>
      <c r="O276" s="3"/>
      <c r="P276" s="3"/>
      <c r="Q276" s="3"/>
      <c r="R276" s="3"/>
    </row>
    <row r="277" spans="1:18" s="11" customFormat="1" ht="17.25" customHeight="1">
      <c r="A277" s="26"/>
      <c r="B277" s="194" t="s">
        <v>494</v>
      </c>
      <c r="C277" s="20"/>
      <c r="D277" s="20"/>
      <c r="E277" s="20"/>
      <c r="F277" s="20"/>
      <c r="G277" s="20"/>
      <c r="H277" s="20"/>
      <c r="I277" s="20"/>
      <c r="J277" s="20"/>
      <c r="K277" s="149">
        <f>SUM(C277:J277)</f>
        <v>0</v>
      </c>
      <c r="L277" s="3"/>
      <c r="M277" s="3"/>
      <c r="N277" s="3"/>
      <c r="O277" s="3"/>
      <c r="P277" s="3"/>
      <c r="Q277" s="3"/>
      <c r="R277" s="3"/>
    </row>
    <row r="278" spans="1:18" s="11" customFormat="1" ht="27.75" customHeight="1" thickBot="1">
      <c r="A278" s="217"/>
      <c r="B278" s="155" t="s">
        <v>555</v>
      </c>
      <c r="C278" s="156">
        <f>C276+C277</f>
        <v>7860</v>
      </c>
      <c r="D278" s="156">
        <f aca="true" t="shared" si="112" ref="D278:K278">D276+D277</f>
        <v>2932</v>
      </c>
      <c r="E278" s="156">
        <f t="shared" si="112"/>
        <v>0</v>
      </c>
      <c r="F278" s="156">
        <f t="shared" si="112"/>
        <v>0</v>
      </c>
      <c r="G278" s="156">
        <f t="shared" si="112"/>
        <v>0</v>
      </c>
      <c r="H278" s="156">
        <f t="shared" si="112"/>
        <v>0</v>
      </c>
      <c r="I278" s="156">
        <f t="shared" si="112"/>
        <v>0</v>
      </c>
      <c r="J278" s="156">
        <f t="shared" si="112"/>
        <v>0</v>
      </c>
      <c r="K278" s="156">
        <f t="shared" si="112"/>
        <v>10792</v>
      </c>
      <c r="L278" s="3"/>
      <c r="M278" s="3"/>
      <c r="N278" s="3"/>
      <c r="O278" s="3"/>
      <c r="P278" s="3"/>
      <c r="Q278" s="3"/>
      <c r="R278" s="3"/>
    </row>
    <row r="279" spans="1:18" s="11" customFormat="1" ht="29.25" customHeight="1">
      <c r="A279" s="198"/>
      <c r="B279" s="148" t="s">
        <v>383</v>
      </c>
      <c r="C279" s="149">
        <v>5145</v>
      </c>
      <c r="D279" s="149">
        <v>2040</v>
      </c>
      <c r="E279" s="149"/>
      <c r="F279" s="149"/>
      <c r="G279" s="149"/>
      <c r="H279" s="149"/>
      <c r="I279" s="149"/>
      <c r="J279" s="149"/>
      <c r="K279" s="149">
        <f>SUM(C279:J279)</f>
        <v>7185</v>
      </c>
      <c r="L279" s="3"/>
      <c r="M279" s="3"/>
      <c r="N279" s="3"/>
      <c r="O279" s="3"/>
      <c r="P279" s="3"/>
      <c r="Q279" s="3"/>
      <c r="R279" s="3"/>
    </row>
    <row r="280" spans="1:18" s="11" customFormat="1" ht="15.75" customHeight="1">
      <c r="A280" s="26"/>
      <c r="B280" s="194" t="s">
        <v>494</v>
      </c>
      <c r="C280" s="20"/>
      <c r="D280" s="20"/>
      <c r="E280" s="20"/>
      <c r="F280" s="20"/>
      <c r="G280" s="20"/>
      <c r="H280" s="20"/>
      <c r="I280" s="20"/>
      <c r="J280" s="20"/>
      <c r="K280" s="149">
        <f>SUM(C280:J280)</f>
        <v>0</v>
      </c>
      <c r="L280" s="3"/>
      <c r="M280" s="3"/>
      <c r="N280" s="3"/>
      <c r="O280" s="3"/>
      <c r="P280" s="3"/>
      <c r="Q280" s="3"/>
      <c r="R280" s="3"/>
    </row>
    <row r="281" spans="1:18" s="11" customFormat="1" ht="29.25" customHeight="1" thickBot="1">
      <c r="A281" s="200"/>
      <c r="B281" s="155" t="s">
        <v>556</v>
      </c>
      <c r="C281" s="156">
        <f>C279+C280</f>
        <v>5145</v>
      </c>
      <c r="D281" s="156">
        <f aca="true" t="shared" si="113" ref="D281:K281">D279+D280</f>
        <v>2040</v>
      </c>
      <c r="E281" s="156">
        <f t="shared" si="113"/>
        <v>0</v>
      </c>
      <c r="F281" s="156">
        <f t="shared" si="113"/>
        <v>0</v>
      </c>
      <c r="G281" s="156">
        <f t="shared" si="113"/>
        <v>0</v>
      </c>
      <c r="H281" s="156">
        <f t="shared" si="113"/>
        <v>0</v>
      </c>
      <c r="I281" s="156">
        <f t="shared" si="113"/>
        <v>0</v>
      </c>
      <c r="J281" s="156">
        <f t="shared" si="113"/>
        <v>0</v>
      </c>
      <c r="K281" s="156">
        <f t="shared" si="113"/>
        <v>7185</v>
      </c>
      <c r="L281" s="3"/>
      <c r="M281" s="3"/>
      <c r="N281" s="3"/>
      <c r="O281" s="3"/>
      <c r="P281" s="3"/>
      <c r="Q281" s="3"/>
      <c r="R281" s="3"/>
    </row>
    <row r="282" spans="1:18" s="11" customFormat="1" ht="28.5" customHeight="1">
      <c r="A282" s="198"/>
      <c r="B282" s="148" t="s">
        <v>287</v>
      </c>
      <c r="C282" s="149">
        <v>6620</v>
      </c>
      <c r="D282" s="149">
        <v>1835</v>
      </c>
      <c r="E282" s="149"/>
      <c r="F282" s="149"/>
      <c r="G282" s="149"/>
      <c r="H282" s="149"/>
      <c r="I282" s="149"/>
      <c r="J282" s="149"/>
      <c r="K282" s="149">
        <f>SUM(C282:J282)</f>
        <v>8455</v>
      </c>
      <c r="L282" s="3"/>
      <c r="M282" s="3"/>
      <c r="N282" s="3"/>
      <c r="O282" s="3"/>
      <c r="P282" s="3"/>
      <c r="Q282" s="3"/>
      <c r="R282" s="3"/>
    </row>
    <row r="283" spans="1:18" s="11" customFormat="1" ht="15" customHeight="1">
      <c r="A283" s="26"/>
      <c r="B283" s="194" t="s">
        <v>494</v>
      </c>
      <c r="C283" s="20"/>
      <c r="D283" s="20"/>
      <c r="E283" s="20"/>
      <c r="F283" s="20"/>
      <c r="G283" s="20"/>
      <c r="H283" s="20"/>
      <c r="I283" s="20"/>
      <c r="J283" s="20"/>
      <c r="K283" s="149">
        <f>SUM(C283:J283)</f>
        <v>0</v>
      </c>
      <c r="L283" s="3"/>
      <c r="M283" s="3"/>
      <c r="N283" s="3"/>
      <c r="O283" s="3"/>
      <c r="P283" s="3"/>
      <c r="Q283" s="3"/>
      <c r="R283" s="3"/>
    </row>
    <row r="284" spans="1:18" s="11" customFormat="1" ht="28.5" customHeight="1" thickBot="1">
      <c r="A284" s="200"/>
      <c r="B284" s="155" t="s">
        <v>557</v>
      </c>
      <c r="C284" s="156">
        <f>C282+C283</f>
        <v>6620</v>
      </c>
      <c r="D284" s="156">
        <f aca="true" t="shared" si="114" ref="D284:K284">D282+D283</f>
        <v>1835</v>
      </c>
      <c r="E284" s="156">
        <f t="shared" si="114"/>
        <v>0</v>
      </c>
      <c r="F284" s="156">
        <f t="shared" si="114"/>
        <v>0</v>
      </c>
      <c r="G284" s="156">
        <f t="shared" si="114"/>
        <v>0</v>
      </c>
      <c r="H284" s="156">
        <f t="shared" si="114"/>
        <v>0</v>
      </c>
      <c r="I284" s="156">
        <f t="shared" si="114"/>
        <v>0</v>
      </c>
      <c r="J284" s="156">
        <f t="shared" si="114"/>
        <v>0</v>
      </c>
      <c r="K284" s="156">
        <f t="shared" si="114"/>
        <v>8455</v>
      </c>
      <c r="L284" s="3"/>
      <c r="M284" s="3"/>
      <c r="N284" s="3"/>
      <c r="O284" s="3"/>
      <c r="P284" s="3"/>
      <c r="Q284" s="3"/>
      <c r="R284" s="3"/>
    </row>
    <row r="285" spans="1:18" s="11" customFormat="1" ht="28.5" customHeight="1">
      <c r="A285" s="198"/>
      <c r="B285" s="148" t="s">
        <v>286</v>
      </c>
      <c r="C285" s="149">
        <v>6788</v>
      </c>
      <c r="D285" s="149">
        <v>3447</v>
      </c>
      <c r="E285" s="149"/>
      <c r="F285" s="149"/>
      <c r="G285" s="149"/>
      <c r="H285" s="149"/>
      <c r="I285" s="149"/>
      <c r="J285" s="149"/>
      <c r="K285" s="149">
        <f>SUM(C285:J285)</f>
        <v>10235</v>
      </c>
      <c r="L285" s="3"/>
      <c r="M285" s="3"/>
      <c r="N285" s="3"/>
      <c r="O285" s="3"/>
      <c r="P285" s="3"/>
      <c r="Q285" s="3"/>
      <c r="R285" s="3"/>
    </row>
    <row r="286" spans="1:18" s="11" customFormat="1" ht="16.5" customHeight="1">
      <c r="A286" s="26"/>
      <c r="B286" s="194" t="s">
        <v>494</v>
      </c>
      <c r="C286" s="20"/>
      <c r="D286" s="20"/>
      <c r="E286" s="20"/>
      <c r="F286" s="20"/>
      <c r="G286" s="20"/>
      <c r="H286" s="20"/>
      <c r="I286" s="20"/>
      <c r="J286" s="20"/>
      <c r="K286" s="149">
        <f>SUM(C286:J286)</f>
        <v>0</v>
      </c>
      <c r="L286" s="3"/>
      <c r="M286" s="3"/>
      <c r="N286" s="3"/>
      <c r="O286" s="3"/>
      <c r="P286" s="3"/>
      <c r="Q286" s="3"/>
      <c r="R286" s="3"/>
    </row>
    <row r="287" spans="1:18" s="11" customFormat="1" ht="28.5" customHeight="1" thickBot="1">
      <c r="A287" s="217"/>
      <c r="B287" s="155" t="s">
        <v>558</v>
      </c>
      <c r="C287" s="156">
        <f>C285+C286</f>
        <v>6788</v>
      </c>
      <c r="D287" s="156">
        <f aca="true" t="shared" si="115" ref="D287:K287">D285+D286</f>
        <v>3447</v>
      </c>
      <c r="E287" s="156">
        <f t="shared" si="115"/>
        <v>0</v>
      </c>
      <c r="F287" s="156">
        <f t="shared" si="115"/>
        <v>0</v>
      </c>
      <c r="G287" s="156">
        <f t="shared" si="115"/>
        <v>0</v>
      </c>
      <c r="H287" s="156">
        <f t="shared" si="115"/>
        <v>0</v>
      </c>
      <c r="I287" s="156">
        <f t="shared" si="115"/>
        <v>0</v>
      </c>
      <c r="J287" s="156">
        <f t="shared" si="115"/>
        <v>0</v>
      </c>
      <c r="K287" s="156">
        <f t="shared" si="115"/>
        <v>10235</v>
      </c>
      <c r="L287" s="3"/>
      <c r="M287" s="3"/>
      <c r="N287" s="3"/>
      <c r="O287" s="3"/>
      <c r="P287" s="3"/>
      <c r="Q287" s="3"/>
      <c r="R287" s="3"/>
    </row>
    <row r="288" spans="1:18" s="11" customFormat="1" ht="14.25" customHeight="1">
      <c r="A288" s="198"/>
      <c r="B288" s="148" t="s">
        <v>288</v>
      </c>
      <c r="C288" s="149">
        <v>9760</v>
      </c>
      <c r="D288" s="149">
        <v>1840</v>
      </c>
      <c r="E288" s="149"/>
      <c r="F288" s="149"/>
      <c r="G288" s="149"/>
      <c r="H288" s="149"/>
      <c r="I288" s="149"/>
      <c r="J288" s="149"/>
      <c r="K288" s="149">
        <f>SUM(C288:J288)</f>
        <v>11600</v>
      </c>
      <c r="L288" s="3"/>
      <c r="M288" s="3"/>
      <c r="N288" s="3"/>
      <c r="O288" s="3"/>
      <c r="P288" s="3"/>
      <c r="Q288" s="3"/>
      <c r="R288" s="3"/>
    </row>
    <row r="289" spans="1:18" s="11" customFormat="1" ht="14.25" customHeight="1">
      <c r="A289" s="26"/>
      <c r="B289" s="194" t="s">
        <v>494</v>
      </c>
      <c r="C289" s="20"/>
      <c r="D289" s="20"/>
      <c r="E289" s="20"/>
      <c r="F289" s="20"/>
      <c r="G289" s="20"/>
      <c r="H289" s="20"/>
      <c r="I289" s="20"/>
      <c r="J289" s="20"/>
      <c r="K289" s="149">
        <f>SUM(C289:J289)</f>
        <v>0</v>
      </c>
      <c r="L289" s="3"/>
      <c r="M289" s="3"/>
      <c r="N289" s="3"/>
      <c r="O289" s="3"/>
      <c r="P289" s="3"/>
      <c r="Q289" s="3"/>
      <c r="R289" s="3"/>
    </row>
    <row r="290" spans="1:18" s="11" customFormat="1" ht="29.25" customHeight="1" thickBot="1">
      <c r="A290" s="217"/>
      <c r="B290" s="155" t="s">
        <v>559</v>
      </c>
      <c r="C290" s="156">
        <f>C288+C289</f>
        <v>9760</v>
      </c>
      <c r="D290" s="156">
        <f aca="true" t="shared" si="116" ref="D290:K290">D288+D289</f>
        <v>1840</v>
      </c>
      <c r="E290" s="156">
        <f t="shared" si="116"/>
        <v>0</v>
      </c>
      <c r="F290" s="156">
        <f t="shared" si="116"/>
        <v>0</v>
      </c>
      <c r="G290" s="156">
        <f t="shared" si="116"/>
        <v>0</v>
      </c>
      <c r="H290" s="156">
        <f t="shared" si="116"/>
        <v>0</v>
      </c>
      <c r="I290" s="156">
        <f t="shared" si="116"/>
        <v>0</v>
      </c>
      <c r="J290" s="156">
        <f t="shared" si="116"/>
        <v>0</v>
      </c>
      <c r="K290" s="156">
        <f t="shared" si="116"/>
        <v>11600</v>
      </c>
      <c r="L290" s="3"/>
      <c r="M290" s="3"/>
      <c r="N290" s="3"/>
      <c r="O290" s="3"/>
      <c r="P290" s="3"/>
      <c r="Q290" s="3"/>
      <c r="R290" s="3"/>
    </row>
    <row r="291" spans="1:18" s="11" customFormat="1" ht="14.25" customHeight="1">
      <c r="A291" s="198"/>
      <c r="B291" s="148" t="s">
        <v>289</v>
      </c>
      <c r="C291" s="149">
        <v>8809</v>
      </c>
      <c r="D291" s="149">
        <v>1740</v>
      </c>
      <c r="E291" s="149"/>
      <c r="F291" s="149"/>
      <c r="G291" s="149"/>
      <c r="H291" s="149"/>
      <c r="I291" s="149"/>
      <c r="J291" s="149"/>
      <c r="K291" s="149">
        <f>SUM(C291:J291)</f>
        <v>10549</v>
      </c>
      <c r="L291" s="3"/>
      <c r="M291" s="3"/>
      <c r="N291" s="3"/>
      <c r="O291" s="3"/>
      <c r="P291" s="3"/>
      <c r="Q291" s="3"/>
      <c r="R291" s="3"/>
    </row>
    <row r="292" spans="1:18" s="11" customFormat="1" ht="14.25" customHeight="1">
      <c r="A292" s="26"/>
      <c r="B292" s="194" t="s">
        <v>494</v>
      </c>
      <c r="C292" s="20"/>
      <c r="D292" s="20"/>
      <c r="E292" s="20"/>
      <c r="F292" s="20"/>
      <c r="G292" s="20"/>
      <c r="H292" s="20"/>
      <c r="I292" s="20"/>
      <c r="J292" s="20"/>
      <c r="K292" s="149">
        <f>SUM(C292:J292)</f>
        <v>0</v>
      </c>
      <c r="L292" s="3"/>
      <c r="M292" s="3"/>
      <c r="N292" s="3"/>
      <c r="O292" s="3"/>
      <c r="P292" s="3"/>
      <c r="Q292" s="3"/>
      <c r="R292" s="3"/>
    </row>
    <row r="293" spans="1:18" s="11" customFormat="1" ht="27.75" customHeight="1" thickBot="1">
      <c r="A293" s="217"/>
      <c r="B293" s="155" t="s">
        <v>560</v>
      </c>
      <c r="C293" s="156">
        <f>C291+C292</f>
        <v>8809</v>
      </c>
      <c r="D293" s="156">
        <f aca="true" t="shared" si="117" ref="D293:K293">D291+D292</f>
        <v>1740</v>
      </c>
      <c r="E293" s="156">
        <f t="shared" si="117"/>
        <v>0</v>
      </c>
      <c r="F293" s="156">
        <f t="shared" si="117"/>
        <v>0</v>
      </c>
      <c r="G293" s="156">
        <f t="shared" si="117"/>
        <v>0</v>
      </c>
      <c r="H293" s="156">
        <f t="shared" si="117"/>
        <v>0</v>
      </c>
      <c r="I293" s="156">
        <f t="shared" si="117"/>
        <v>0</v>
      </c>
      <c r="J293" s="156">
        <f t="shared" si="117"/>
        <v>0</v>
      </c>
      <c r="K293" s="156">
        <f t="shared" si="117"/>
        <v>10549</v>
      </c>
      <c r="L293" s="3"/>
      <c r="M293" s="3"/>
      <c r="N293" s="3"/>
      <c r="O293" s="3"/>
      <c r="P293" s="3"/>
      <c r="Q293" s="3"/>
      <c r="R293" s="3"/>
    </row>
    <row r="294" spans="1:18" ht="14.25" customHeight="1">
      <c r="A294" s="198"/>
      <c r="B294" s="148" t="s">
        <v>138</v>
      </c>
      <c r="C294" s="149">
        <v>706</v>
      </c>
      <c r="D294" s="149">
        <v>2350</v>
      </c>
      <c r="E294" s="149"/>
      <c r="F294" s="149"/>
      <c r="G294" s="149"/>
      <c r="H294" s="149"/>
      <c r="I294" s="149"/>
      <c r="J294" s="149"/>
      <c r="K294" s="149">
        <f>SUM(C294:J294)</f>
        <v>3056</v>
      </c>
      <c r="L294" s="3"/>
      <c r="M294" s="3"/>
      <c r="N294" s="3"/>
      <c r="O294" s="3"/>
      <c r="P294" s="3"/>
      <c r="Q294" s="3"/>
      <c r="R294" s="3"/>
    </row>
    <row r="295" spans="1:18" s="11" customFormat="1" ht="14.25" customHeight="1">
      <c r="A295" s="26"/>
      <c r="B295" s="194" t="s">
        <v>494</v>
      </c>
      <c r="C295" s="20"/>
      <c r="D295" s="20">
        <v>-1500</v>
      </c>
      <c r="E295" s="20"/>
      <c r="F295" s="20"/>
      <c r="G295" s="20"/>
      <c r="H295" s="20"/>
      <c r="I295" s="20"/>
      <c r="J295" s="20"/>
      <c r="K295" s="149">
        <f>SUM(C295:J295)</f>
        <v>-1500</v>
      </c>
      <c r="L295" s="3"/>
      <c r="M295" s="3"/>
      <c r="N295" s="3"/>
      <c r="O295" s="3"/>
      <c r="P295" s="3"/>
      <c r="Q295" s="3"/>
      <c r="R295" s="3"/>
    </row>
    <row r="296" spans="1:18" s="11" customFormat="1" ht="14.25" customHeight="1" thickBot="1">
      <c r="A296" s="217"/>
      <c r="B296" s="155" t="s">
        <v>536</v>
      </c>
      <c r="C296" s="156">
        <f>C294+C295</f>
        <v>706</v>
      </c>
      <c r="D296" s="156">
        <f aca="true" t="shared" si="118" ref="D296:K296">D294+D295</f>
        <v>850</v>
      </c>
      <c r="E296" s="156">
        <f t="shared" si="118"/>
        <v>0</v>
      </c>
      <c r="F296" s="156">
        <f t="shared" si="118"/>
        <v>0</v>
      </c>
      <c r="G296" s="156">
        <f t="shared" si="118"/>
        <v>0</v>
      </c>
      <c r="H296" s="156">
        <f t="shared" si="118"/>
        <v>0</v>
      </c>
      <c r="I296" s="156">
        <f t="shared" si="118"/>
        <v>0</v>
      </c>
      <c r="J296" s="156">
        <f t="shared" si="118"/>
        <v>0</v>
      </c>
      <c r="K296" s="156">
        <f t="shared" si="118"/>
        <v>1556</v>
      </c>
      <c r="L296" s="3"/>
      <c r="M296" s="3"/>
      <c r="N296" s="3"/>
      <c r="O296" s="3"/>
      <c r="P296" s="3"/>
      <c r="Q296" s="3"/>
      <c r="R296" s="3"/>
    </row>
    <row r="297" spans="1:18" s="11" customFormat="1" ht="14.25" customHeight="1">
      <c r="A297" s="198"/>
      <c r="B297" s="148" t="s">
        <v>147</v>
      </c>
      <c r="C297" s="149">
        <v>1770</v>
      </c>
      <c r="D297" s="149"/>
      <c r="E297" s="149"/>
      <c r="F297" s="149"/>
      <c r="G297" s="149"/>
      <c r="H297" s="149"/>
      <c r="I297" s="149"/>
      <c r="J297" s="149"/>
      <c r="K297" s="149">
        <f>SUM(C297:J297)</f>
        <v>1770</v>
      </c>
      <c r="L297" s="3"/>
      <c r="M297" s="3"/>
      <c r="N297" s="3"/>
      <c r="O297" s="3"/>
      <c r="P297" s="3"/>
      <c r="Q297" s="3"/>
      <c r="R297" s="3"/>
    </row>
    <row r="298" spans="1:18" s="11" customFormat="1" ht="14.25" customHeight="1">
      <c r="A298" s="26"/>
      <c r="B298" s="194" t="s">
        <v>494</v>
      </c>
      <c r="C298" s="20"/>
      <c r="D298" s="20"/>
      <c r="E298" s="20"/>
      <c r="F298" s="20"/>
      <c r="G298" s="20"/>
      <c r="H298" s="20"/>
      <c r="I298" s="20"/>
      <c r="J298" s="20"/>
      <c r="K298" s="149">
        <f>SUM(C298:J298)</f>
        <v>0</v>
      </c>
      <c r="L298" s="3"/>
      <c r="M298" s="3"/>
      <c r="N298" s="3"/>
      <c r="O298" s="3"/>
      <c r="P298" s="3"/>
      <c r="Q298" s="3"/>
      <c r="R298" s="3"/>
    </row>
    <row r="299" spans="1:18" s="11" customFormat="1" ht="14.25" customHeight="1" thickBot="1">
      <c r="A299" s="217"/>
      <c r="B299" s="155" t="s">
        <v>542</v>
      </c>
      <c r="C299" s="156">
        <f>C297+C298</f>
        <v>1770</v>
      </c>
      <c r="D299" s="156">
        <f aca="true" t="shared" si="119" ref="D299:K299">D297+D298</f>
        <v>0</v>
      </c>
      <c r="E299" s="156">
        <f t="shared" si="119"/>
        <v>0</v>
      </c>
      <c r="F299" s="156">
        <f t="shared" si="119"/>
        <v>0</v>
      </c>
      <c r="G299" s="156">
        <f t="shared" si="119"/>
        <v>0</v>
      </c>
      <c r="H299" s="156">
        <f t="shared" si="119"/>
        <v>0</v>
      </c>
      <c r="I299" s="156">
        <f t="shared" si="119"/>
        <v>0</v>
      </c>
      <c r="J299" s="156">
        <f t="shared" si="119"/>
        <v>0</v>
      </c>
      <c r="K299" s="156">
        <f t="shared" si="119"/>
        <v>1770</v>
      </c>
      <c r="L299" s="3"/>
      <c r="M299" s="3"/>
      <c r="N299" s="3"/>
      <c r="O299" s="3"/>
      <c r="P299" s="3"/>
      <c r="Q299" s="3"/>
      <c r="R299" s="3"/>
    </row>
    <row r="300" spans="1:18" ht="14.25" customHeight="1">
      <c r="A300" s="198"/>
      <c r="B300" s="148" t="s">
        <v>291</v>
      </c>
      <c r="C300" s="149">
        <v>9023</v>
      </c>
      <c r="D300" s="149">
        <v>3950</v>
      </c>
      <c r="E300" s="149"/>
      <c r="F300" s="149"/>
      <c r="G300" s="149"/>
      <c r="H300" s="149"/>
      <c r="I300" s="149"/>
      <c r="J300" s="149"/>
      <c r="K300" s="149">
        <f>SUM(C300:J300)</f>
        <v>12973</v>
      </c>
      <c r="L300" s="3"/>
      <c r="M300" s="3"/>
      <c r="N300" s="3"/>
      <c r="O300" s="3"/>
      <c r="P300" s="3"/>
      <c r="Q300" s="3"/>
      <c r="R300" s="3"/>
    </row>
    <row r="301" spans="1:18" s="11" customFormat="1" ht="14.25" customHeight="1">
      <c r="A301" s="26"/>
      <c r="B301" s="194" t="s">
        <v>494</v>
      </c>
      <c r="C301" s="20"/>
      <c r="D301" s="20"/>
      <c r="E301" s="20"/>
      <c r="F301" s="20"/>
      <c r="G301" s="20"/>
      <c r="H301" s="20"/>
      <c r="I301" s="20"/>
      <c r="J301" s="20"/>
      <c r="K301" s="149">
        <f>SUM(C301:J301)</f>
        <v>0</v>
      </c>
      <c r="L301" s="3"/>
      <c r="M301" s="3"/>
      <c r="N301" s="3"/>
      <c r="O301" s="3"/>
      <c r="P301" s="3"/>
      <c r="Q301" s="3"/>
      <c r="R301" s="3"/>
    </row>
    <row r="302" spans="1:18" s="11" customFormat="1" ht="26.25" customHeight="1" thickBot="1">
      <c r="A302" s="217"/>
      <c r="B302" s="155" t="s">
        <v>561</v>
      </c>
      <c r="C302" s="156">
        <f>C300+C301</f>
        <v>9023</v>
      </c>
      <c r="D302" s="156">
        <f aca="true" t="shared" si="120" ref="D302:K302">D300+D301</f>
        <v>3950</v>
      </c>
      <c r="E302" s="156">
        <f t="shared" si="120"/>
        <v>0</v>
      </c>
      <c r="F302" s="156">
        <f t="shared" si="120"/>
        <v>0</v>
      </c>
      <c r="G302" s="156">
        <f t="shared" si="120"/>
        <v>0</v>
      </c>
      <c r="H302" s="156">
        <f t="shared" si="120"/>
        <v>0</v>
      </c>
      <c r="I302" s="156">
        <f t="shared" si="120"/>
        <v>0</v>
      </c>
      <c r="J302" s="156">
        <f t="shared" si="120"/>
        <v>0</v>
      </c>
      <c r="K302" s="156">
        <f t="shared" si="120"/>
        <v>12973</v>
      </c>
      <c r="L302" s="3"/>
      <c r="M302" s="3"/>
      <c r="N302" s="3"/>
      <c r="O302" s="3"/>
      <c r="P302" s="3"/>
      <c r="Q302" s="3"/>
      <c r="R302" s="3"/>
    </row>
    <row r="303" spans="1:18" ht="14.25" customHeight="1">
      <c r="A303" s="198"/>
      <c r="B303" s="148" t="s">
        <v>384</v>
      </c>
      <c r="C303" s="149">
        <v>12132</v>
      </c>
      <c r="D303" s="149">
        <v>3975</v>
      </c>
      <c r="E303" s="149"/>
      <c r="F303" s="149"/>
      <c r="G303" s="149"/>
      <c r="H303" s="149"/>
      <c r="I303" s="149"/>
      <c r="J303" s="149"/>
      <c r="K303" s="149">
        <f>SUM(C303:J303)</f>
        <v>16107</v>
      </c>
      <c r="L303" s="3"/>
      <c r="M303" s="3"/>
      <c r="N303" s="3"/>
      <c r="O303" s="3"/>
      <c r="P303" s="3"/>
      <c r="Q303" s="3"/>
      <c r="R303" s="3"/>
    </row>
    <row r="304" spans="1:18" s="11" customFormat="1" ht="14.25" customHeight="1">
      <c r="A304" s="224"/>
      <c r="B304" s="194" t="s">
        <v>494</v>
      </c>
      <c r="C304" s="20"/>
      <c r="D304" s="20"/>
      <c r="E304" s="20"/>
      <c r="F304" s="20"/>
      <c r="G304" s="20"/>
      <c r="H304" s="20"/>
      <c r="I304" s="20"/>
      <c r="J304" s="20"/>
      <c r="K304" s="149">
        <f>SUM(C304:J304)</f>
        <v>0</v>
      </c>
      <c r="L304" s="3"/>
      <c r="M304" s="3"/>
      <c r="N304" s="3"/>
      <c r="O304" s="3"/>
      <c r="P304" s="3"/>
      <c r="Q304" s="3"/>
      <c r="R304" s="3"/>
    </row>
    <row r="305" spans="1:18" s="11" customFormat="1" ht="27" customHeight="1" thickBot="1">
      <c r="A305" s="404"/>
      <c r="B305" s="285" t="s">
        <v>562</v>
      </c>
      <c r="C305" s="405">
        <f>C303+C304</f>
        <v>12132</v>
      </c>
      <c r="D305" s="405">
        <f aca="true" t="shared" si="121" ref="D305:K305">D303+D304</f>
        <v>3975</v>
      </c>
      <c r="E305" s="405">
        <f t="shared" si="121"/>
        <v>0</v>
      </c>
      <c r="F305" s="405">
        <f t="shared" si="121"/>
        <v>0</v>
      </c>
      <c r="G305" s="405">
        <f t="shared" si="121"/>
        <v>0</v>
      </c>
      <c r="H305" s="405">
        <f t="shared" si="121"/>
        <v>0</v>
      </c>
      <c r="I305" s="405">
        <f t="shared" si="121"/>
        <v>0</v>
      </c>
      <c r="J305" s="405">
        <f t="shared" si="121"/>
        <v>0</v>
      </c>
      <c r="K305" s="405">
        <f t="shared" si="121"/>
        <v>16107</v>
      </c>
      <c r="L305" s="3"/>
      <c r="M305" s="3"/>
      <c r="N305" s="3"/>
      <c r="O305" s="3"/>
      <c r="P305" s="3"/>
      <c r="Q305" s="3"/>
      <c r="R305" s="3"/>
    </row>
    <row r="306" spans="1:18" s="11" customFormat="1" ht="14.25" customHeight="1" thickTop="1">
      <c r="A306" s="406" t="s">
        <v>359</v>
      </c>
      <c r="B306" s="407" t="s">
        <v>32</v>
      </c>
      <c r="C306" s="287">
        <f>C309+C375+C444+C468+C519+C531+C576</f>
        <v>1475015</v>
      </c>
      <c r="D306" s="287">
        <f aca="true" t="shared" si="122" ref="D306:J306">D309+D375+D444+D468+D519+D531+D576</f>
        <v>988388</v>
      </c>
      <c r="E306" s="287">
        <f t="shared" si="122"/>
        <v>71892</v>
      </c>
      <c r="F306" s="287">
        <f t="shared" si="122"/>
        <v>0</v>
      </c>
      <c r="G306" s="287">
        <f t="shared" si="122"/>
        <v>87316</v>
      </c>
      <c r="H306" s="287">
        <f t="shared" si="122"/>
        <v>10600</v>
      </c>
      <c r="I306" s="287">
        <f t="shared" si="122"/>
        <v>0</v>
      </c>
      <c r="J306" s="287">
        <f t="shared" si="122"/>
        <v>109</v>
      </c>
      <c r="K306" s="408">
        <f>SUM(C306:J306)</f>
        <v>2633320</v>
      </c>
      <c r="L306" s="3"/>
      <c r="M306" s="3"/>
      <c r="N306" s="3"/>
      <c r="O306" s="3"/>
      <c r="P306" s="3"/>
      <c r="Q306" s="3"/>
      <c r="R306" s="3"/>
    </row>
    <row r="307" spans="1:18" s="11" customFormat="1" ht="14.25" customHeight="1">
      <c r="A307" s="409"/>
      <c r="B307" s="241" t="s">
        <v>494</v>
      </c>
      <c r="C307" s="165">
        <f>C310+C376+C445+C469+C520+C532+C577</f>
        <v>12747</v>
      </c>
      <c r="D307" s="165">
        <f aca="true" t="shared" si="123" ref="D307:J307">D310+D376+D445+D469+D520+D532+D577</f>
        <v>-28271</v>
      </c>
      <c r="E307" s="165">
        <f t="shared" si="123"/>
        <v>10920</v>
      </c>
      <c r="F307" s="165">
        <f t="shared" si="123"/>
        <v>0</v>
      </c>
      <c r="G307" s="165">
        <f t="shared" si="123"/>
        <v>13385</v>
      </c>
      <c r="H307" s="165">
        <f t="shared" si="123"/>
        <v>3700</v>
      </c>
      <c r="I307" s="165">
        <f t="shared" si="123"/>
        <v>0</v>
      </c>
      <c r="J307" s="165">
        <f t="shared" si="123"/>
        <v>0</v>
      </c>
      <c r="K307" s="410">
        <f>K310+K376+K445+K469+K520+K532+K577</f>
        <v>12481</v>
      </c>
      <c r="L307" s="3"/>
      <c r="M307" s="3"/>
      <c r="N307" s="3"/>
      <c r="O307" s="3"/>
      <c r="P307" s="3"/>
      <c r="Q307" s="3"/>
      <c r="R307" s="3"/>
    </row>
    <row r="308" spans="1:18" s="11" customFormat="1" ht="27.75" customHeight="1" thickBot="1">
      <c r="A308" s="411"/>
      <c r="B308" s="412" t="s">
        <v>592</v>
      </c>
      <c r="C308" s="413">
        <f>C306+C307</f>
        <v>1487762</v>
      </c>
      <c r="D308" s="413">
        <f aca="true" t="shared" si="124" ref="D308:K308">D306+D307</f>
        <v>960117</v>
      </c>
      <c r="E308" s="413">
        <f t="shared" si="124"/>
        <v>82812</v>
      </c>
      <c r="F308" s="413">
        <f t="shared" si="124"/>
        <v>0</v>
      </c>
      <c r="G308" s="413">
        <f t="shared" si="124"/>
        <v>100701</v>
      </c>
      <c r="H308" s="413">
        <f t="shared" si="124"/>
        <v>14300</v>
      </c>
      <c r="I308" s="413">
        <f t="shared" si="124"/>
        <v>0</v>
      </c>
      <c r="J308" s="413">
        <f t="shared" si="124"/>
        <v>109</v>
      </c>
      <c r="K308" s="414">
        <f t="shared" si="124"/>
        <v>2645801</v>
      </c>
      <c r="L308" s="3"/>
      <c r="M308" s="3"/>
      <c r="N308" s="3"/>
      <c r="O308" s="3"/>
      <c r="P308" s="3"/>
      <c r="Q308" s="3"/>
      <c r="R308" s="3"/>
    </row>
    <row r="309" spans="1:18" s="11" customFormat="1" ht="14.25" customHeight="1" thickTop="1">
      <c r="A309" s="242" t="s">
        <v>33</v>
      </c>
      <c r="B309" s="185" t="s">
        <v>151</v>
      </c>
      <c r="C309" s="243">
        <f>C312+C315+C318+C321+C327+C372+C324</f>
        <v>205725</v>
      </c>
      <c r="D309" s="243">
        <f aca="true" t="shared" si="125" ref="D309:J309">D312+D315+D318+D321+D327+D372+D324</f>
        <v>238673</v>
      </c>
      <c r="E309" s="243">
        <f t="shared" si="125"/>
        <v>70442</v>
      </c>
      <c r="F309" s="243">
        <f t="shared" si="125"/>
        <v>0</v>
      </c>
      <c r="G309" s="243">
        <f t="shared" si="125"/>
        <v>8870</v>
      </c>
      <c r="H309" s="243">
        <f t="shared" si="125"/>
        <v>10600</v>
      </c>
      <c r="I309" s="243">
        <f t="shared" si="125"/>
        <v>0</v>
      </c>
      <c r="J309" s="243">
        <f t="shared" si="125"/>
        <v>0</v>
      </c>
      <c r="K309" s="186">
        <f>SUM(C309:J309)</f>
        <v>534310</v>
      </c>
      <c r="L309" s="3"/>
      <c r="M309" s="3"/>
      <c r="N309" s="3"/>
      <c r="O309" s="3"/>
      <c r="P309" s="3"/>
      <c r="Q309" s="3"/>
      <c r="R309" s="3"/>
    </row>
    <row r="310" spans="1:18" s="11" customFormat="1" ht="14.25" customHeight="1">
      <c r="A310" s="47"/>
      <c r="B310" s="194" t="s">
        <v>494</v>
      </c>
      <c r="C310" s="37">
        <f>C313+C316+C319+C322+C328+C373+C325</f>
        <v>1215</v>
      </c>
      <c r="D310" s="37">
        <f aca="true" t="shared" si="126" ref="D310:J310">D313+D316+D319+D322+D328+D373+D325</f>
        <v>-21030</v>
      </c>
      <c r="E310" s="37">
        <f t="shared" si="126"/>
        <v>10670</v>
      </c>
      <c r="F310" s="37">
        <f t="shared" si="126"/>
        <v>0</v>
      </c>
      <c r="G310" s="37">
        <f t="shared" si="126"/>
        <v>6640</v>
      </c>
      <c r="H310" s="37">
        <f t="shared" si="126"/>
        <v>3700</v>
      </c>
      <c r="I310" s="37">
        <f t="shared" si="126"/>
        <v>0</v>
      </c>
      <c r="J310" s="37">
        <f t="shared" si="126"/>
        <v>0</v>
      </c>
      <c r="K310" s="186">
        <f>SUM(C310:J310)</f>
        <v>1195</v>
      </c>
      <c r="L310" s="3"/>
      <c r="M310" s="3"/>
      <c r="N310" s="3"/>
      <c r="O310" s="3"/>
      <c r="P310" s="3"/>
      <c r="Q310" s="3"/>
      <c r="R310" s="3"/>
    </row>
    <row r="311" spans="1:18" s="11" customFormat="1" ht="14.25" customHeight="1" thickBot="1">
      <c r="A311" s="233"/>
      <c r="B311" s="191" t="s">
        <v>563</v>
      </c>
      <c r="C311" s="234">
        <f>C309+C310</f>
        <v>206940</v>
      </c>
      <c r="D311" s="234">
        <f aca="true" t="shared" si="127" ref="D311:K311">D309+D310</f>
        <v>217643</v>
      </c>
      <c r="E311" s="234">
        <f t="shared" si="127"/>
        <v>81112</v>
      </c>
      <c r="F311" s="234">
        <f t="shared" si="127"/>
        <v>0</v>
      </c>
      <c r="G311" s="234">
        <f t="shared" si="127"/>
        <v>15510</v>
      </c>
      <c r="H311" s="234">
        <f t="shared" si="127"/>
        <v>14300</v>
      </c>
      <c r="I311" s="234">
        <f t="shared" si="127"/>
        <v>0</v>
      </c>
      <c r="J311" s="234">
        <f t="shared" si="127"/>
        <v>0</v>
      </c>
      <c r="K311" s="234">
        <f t="shared" si="127"/>
        <v>535505</v>
      </c>
      <c r="L311" s="3"/>
      <c r="M311" s="3"/>
      <c r="N311" s="3"/>
      <c r="O311" s="3"/>
      <c r="P311" s="3"/>
      <c r="Q311" s="3"/>
      <c r="R311" s="3"/>
    </row>
    <row r="312" spans="1:18" s="11" customFormat="1" ht="14.25" customHeight="1">
      <c r="A312" s="147" t="s">
        <v>33</v>
      </c>
      <c r="B312" s="187" t="s">
        <v>146</v>
      </c>
      <c r="C312" s="149"/>
      <c r="D312" s="176">
        <v>23523</v>
      </c>
      <c r="E312" s="149">
        <v>70142</v>
      </c>
      <c r="F312" s="149"/>
      <c r="G312" s="149">
        <v>1000</v>
      </c>
      <c r="H312" s="149"/>
      <c r="I312" s="149"/>
      <c r="J312" s="149"/>
      <c r="K312" s="149">
        <f>SUM(C312:J312)</f>
        <v>94665</v>
      </c>
      <c r="L312" s="3"/>
      <c r="M312" s="3"/>
      <c r="N312" s="3"/>
      <c r="O312" s="3"/>
      <c r="P312" s="3"/>
      <c r="Q312" s="3"/>
      <c r="R312" s="3"/>
    </row>
    <row r="313" spans="1:18" s="11" customFormat="1" ht="14.25" customHeight="1">
      <c r="A313" s="18"/>
      <c r="B313" s="194" t="s">
        <v>494</v>
      </c>
      <c r="C313" s="20"/>
      <c r="D313" s="62">
        <v>-13888</v>
      </c>
      <c r="E313" s="20">
        <v>10670</v>
      </c>
      <c r="F313" s="20"/>
      <c r="G313" s="20">
        <v>4016</v>
      </c>
      <c r="H313" s="20"/>
      <c r="I313" s="20"/>
      <c r="J313" s="20"/>
      <c r="K313" s="149">
        <f>SUM(C313:J313)</f>
        <v>798</v>
      </c>
      <c r="L313" s="3"/>
      <c r="M313" s="3"/>
      <c r="N313" s="3"/>
      <c r="O313" s="3"/>
      <c r="P313" s="3"/>
      <c r="Q313" s="3"/>
      <c r="R313" s="3"/>
    </row>
    <row r="314" spans="1:18" s="11" customFormat="1" ht="14.25" customHeight="1" thickBot="1">
      <c r="A314" s="162"/>
      <c r="B314" s="162" t="s">
        <v>564</v>
      </c>
      <c r="C314" s="156">
        <f>C312+C313</f>
        <v>0</v>
      </c>
      <c r="D314" s="156">
        <f aca="true" t="shared" si="128" ref="D314:K314">D312+D313</f>
        <v>9635</v>
      </c>
      <c r="E314" s="156">
        <f t="shared" si="128"/>
        <v>80812</v>
      </c>
      <c r="F314" s="156">
        <f t="shared" si="128"/>
        <v>0</v>
      </c>
      <c r="G314" s="156">
        <f t="shared" si="128"/>
        <v>5016</v>
      </c>
      <c r="H314" s="156">
        <f t="shared" si="128"/>
        <v>0</v>
      </c>
      <c r="I314" s="156">
        <f t="shared" si="128"/>
        <v>0</v>
      </c>
      <c r="J314" s="156">
        <f t="shared" si="128"/>
        <v>0</v>
      </c>
      <c r="K314" s="156">
        <f t="shared" si="128"/>
        <v>95463</v>
      </c>
      <c r="L314" s="3"/>
      <c r="M314" s="3"/>
      <c r="N314" s="3"/>
      <c r="O314" s="3"/>
      <c r="P314" s="3"/>
      <c r="Q314" s="3"/>
      <c r="R314" s="3"/>
    </row>
    <row r="315" spans="1:18" s="11" customFormat="1" ht="14.25" customHeight="1">
      <c r="A315" s="178" t="s">
        <v>33</v>
      </c>
      <c r="B315" s="147" t="s">
        <v>101</v>
      </c>
      <c r="C315" s="149"/>
      <c r="D315" s="176">
        <v>6900</v>
      </c>
      <c r="E315" s="149"/>
      <c r="F315" s="149"/>
      <c r="G315" s="149"/>
      <c r="H315" s="149"/>
      <c r="I315" s="149"/>
      <c r="J315" s="149"/>
      <c r="K315" s="149">
        <f>SUM(C315:J315)</f>
        <v>6900</v>
      </c>
      <c r="L315" s="3"/>
      <c r="M315" s="3"/>
      <c r="N315" s="3"/>
      <c r="O315" s="3"/>
      <c r="P315" s="3"/>
      <c r="Q315" s="3"/>
      <c r="R315" s="3"/>
    </row>
    <row r="316" spans="1:18" s="11" customFormat="1" ht="14.25" customHeight="1">
      <c r="A316" s="24"/>
      <c r="B316" s="194" t="s">
        <v>494</v>
      </c>
      <c r="C316" s="20"/>
      <c r="D316" s="62"/>
      <c r="E316" s="20"/>
      <c r="F316" s="20"/>
      <c r="G316" s="20"/>
      <c r="H316" s="20"/>
      <c r="I316" s="20"/>
      <c r="J316" s="20"/>
      <c r="K316" s="149">
        <f>SUM(C316:J316)</f>
        <v>0</v>
      </c>
      <c r="L316" s="3"/>
      <c r="M316" s="3"/>
      <c r="N316" s="3"/>
      <c r="O316" s="3"/>
      <c r="P316" s="3"/>
      <c r="Q316" s="3"/>
      <c r="R316" s="3"/>
    </row>
    <row r="317" spans="1:18" s="11" customFormat="1" ht="14.25" customHeight="1" thickBot="1">
      <c r="A317" s="235"/>
      <c r="B317" s="162" t="s">
        <v>565</v>
      </c>
      <c r="C317" s="156">
        <f>C315+C316</f>
        <v>0</v>
      </c>
      <c r="D317" s="156">
        <f aca="true" t="shared" si="129" ref="D317:K317">D315+D316</f>
        <v>6900</v>
      </c>
      <c r="E317" s="156">
        <f t="shared" si="129"/>
        <v>0</v>
      </c>
      <c r="F317" s="156">
        <f t="shared" si="129"/>
        <v>0</v>
      </c>
      <c r="G317" s="156">
        <f t="shared" si="129"/>
        <v>0</v>
      </c>
      <c r="H317" s="156">
        <f t="shared" si="129"/>
        <v>0</v>
      </c>
      <c r="I317" s="156">
        <f t="shared" si="129"/>
        <v>0</v>
      </c>
      <c r="J317" s="156">
        <f t="shared" si="129"/>
        <v>0</v>
      </c>
      <c r="K317" s="156">
        <f t="shared" si="129"/>
        <v>6900</v>
      </c>
      <c r="L317" s="3"/>
      <c r="M317" s="3"/>
      <c r="N317" s="3"/>
      <c r="O317" s="3"/>
      <c r="P317" s="3"/>
      <c r="Q317" s="3"/>
      <c r="R317" s="3"/>
    </row>
    <row r="318" spans="1:18" s="11" customFormat="1" ht="14.25" customHeight="1">
      <c r="A318" s="178" t="s">
        <v>33</v>
      </c>
      <c r="B318" s="187" t="s">
        <v>103</v>
      </c>
      <c r="C318" s="149">
        <v>3900</v>
      </c>
      <c r="D318" s="149">
        <v>500</v>
      </c>
      <c r="E318" s="149"/>
      <c r="F318" s="149"/>
      <c r="G318" s="149"/>
      <c r="H318" s="149">
        <v>10600</v>
      </c>
      <c r="I318" s="149"/>
      <c r="J318" s="149"/>
      <c r="K318" s="149">
        <f>SUM(C318:J318)</f>
        <v>15000</v>
      </c>
      <c r="L318" s="3"/>
      <c r="M318" s="3"/>
      <c r="N318" s="3"/>
      <c r="O318" s="3"/>
      <c r="P318" s="3"/>
      <c r="Q318" s="3"/>
      <c r="R318" s="3"/>
    </row>
    <row r="319" spans="1:18" s="11" customFormat="1" ht="14.25" customHeight="1">
      <c r="A319" s="24"/>
      <c r="B319" s="194" t="s">
        <v>494</v>
      </c>
      <c r="C319" s="20">
        <v>215</v>
      </c>
      <c r="D319" s="20"/>
      <c r="E319" s="20"/>
      <c r="F319" s="20"/>
      <c r="G319" s="20"/>
      <c r="H319" s="20">
        <v>3700</v>
      </c>
      <c r="I319" s="20"/>
      <c r="J319" s="20"/>
      <c r="K319" s="149">
        <f>SUM(C319:J319)</f>
        <v>3915</v>
      </c>
      <c r="L319" s="3"/>
      <c r="M319" s="3"/>
      <c r="N319" s="3"/>
      <c r="O319" s="3"/>
      <c r="P319" s="3"/>
      <c r="Q319" s="3"/>
      <c r="R319" s="3"/>
    </row>
    <row r="320" spans="1:18" s="11" customFormat="1" ht="14.25" customHeight="1" thickBot="1">
      <c r="A320" s="235"/>
      <c r="B320" s="162" t="s">
        <v>566</v>
      </c>
      <c r="C320" s="156">
        <f>C318+C319</f>
        <v>4115</v>
      </c>
      <c r="D320" s="156">
        <f aca="true" t="shared" si="130" ref="D320:K320">D318+D319</f>
        <v>500</v>
      </c>
      <c r="E320" s="156">
        <f t="shared" si="130"/>
        <v>0</v>
      </c>
      <c r="F320" s="156">
        <f t="shared" si="130"/>
        <v>0</v>
      </c>
      <c r="G320" s="156">
        <f t="shared" si="130"/>
        <v>0</v>
      </c>
      <c r="H320" s="156">
        <f t="shared" si="130"/>
        <v>14300</v>
      </c>
      <c r="I320" s="156">
        <f t="shared" si="130"/>
        <v>0</v>
      </c>
      <c r="J320" s="156">
        <f t="shared" si="130"/>
        <v>0</v>
      </c>
      <c r="K320" s="156">
        <f t="shared" si="130"/>
        <v>18915</v>
      </c>
      <c r="L320" s="3"/>
      <c r="M320" s="3"/>
      <c r="N320" s="3"/>
      <c r="O320" s="3"/>
      <c r="P320" s="3"/>
      <c r="Q320" s="3"/>
      <c r="R320" s="3"/>
    </row>
    <row r="321" spans="1:18" s="11" customFormat="1" ht="14.25" customHeight="1">
      <c r="A321" s="226" t="s">
        <v>33</v>
      </c>
      <c r="B321" s="187" t="s">
        <v>114</v>
      </c>
      <c r="C321" s="227"/>
      <c r="D321" s="176">
        <v>26975</v>
      </c>
      <c r="E321" s="149">
        <v>300</v>
      </c>
      <c r="F321" s="149"/>
      <c r="G321" s="149"/>
      <c r="H321" s="149"/>
      <c r="I321" s="149"/>
      <c r="J321" s="149"/>
      <c r="K321" s="149">
        <f>SUM(C321:J321)</f>
        <v>27275</v>
      </c>
      <c r="L321" s="3"/>
      <c r="M321" s="3"/>
      <c r="N321" s="3"/>
      <c r="O321" s="3"/>
      <c r="P321" s="3"/>
      <c r="Q321" s="3"/>
      <c r="R321" s="3"/>
    </row>
    <row r="322" spans="1:18" s="11" customFormat="1" ht="14.25" customHeight="1">
      <c r="A322" s="25"/>
      <c r="B322" s="194" t="s">
        <v>494</v>
      </c>
      <c r="C322" s="149"/>
      <c r="D322" s="62">
        <v>-1291</v>
      </c>
      <c r="E322" s="20"/>
      <c r="F322" s="20"/>
      <c r="G322" s="20">
        <v>493</v>
      </c>
      <c r="H322" s="20"/>
      <c r="I322" s="20"/>
      <c r="J322" s="20"/>
      <c r="K322" s="149">
        <f>SUM(C322:J322)</f>
        <v>-798</v>
      </c>
      <c r="L322" s="3"/>
      <c r="M322" s="3"/>
      <c r="N322" s="3"/>
      <c r="O322" s="3"/>
      <c r="P322" s="3"/>
      <c r="Q322" s="3"/>
      <c r="R322" s="3"/>
    </row>
    <row r="323" spans="1:18" s="11" customFormat="1" ht="27" customHeight="1" thickBot="1">
      <c r="A323" s="235"/>
      <c r="B323" s="162" t="s">
        <v>786</v>
      </c>
      <c r="C323" s="156">
        <f>C321+C322</f>
        <v>0</v>
      </c>
      <c r="D323" s="156">
        <f aca="true" t="shared" si="131" ref="D323:K323">D321+D322</f>
        <v>25684</v>
      </c>
      <c r="E323" s="156">
        <f t="shared" si="131"/>
        <v>300</v>
      </c>
      <c r="F323" s="156">
        <f t="shared" si="131"/>
        <v>0</v>
      </c>
      <c r="G323" s="156">
        <f t="shared" si="131"/>
        <v>493</v>
      </c>
      <c r="H323" s="156">
        <f t="shared" si="131"/>
        <v>0</v>
      </c>
      <c r="I323" s="156">
        <f t="shared" si="131"/>
        <v>0</v>
      </c>
      <c r="J323" s="156">
        <f t="shared" si="131"/>
        <v>0</v>
      </c>
      <c r="K323" s="156">
        <f t="shared" si="131"/>
        <v>26477</v>
      </c>
      <c r="L323" s="3"/>
      <c r="M323" s="3"/>
      <c r="N323" s="3"/>
      <c r="O323" s="3"/>
      <c r="P323" s="3"/>
      <c r="Q323" s="3"/>
      <c r="R323" s="3"/>
    </row>
    <row r="324" spans="1:18" s="11" customFormat="1" ht="14.25" customHeight="1">
      <c r="A324" s="388" t="s">
        <v>33</v>
      </c>
      <c r="B324" s="389" t="s">
        <v>785</v>
      </c>
      <c r="C324" s="227">
        <v>1620</v>
      </c>
      <c r="D324" s="227">
        <v>16130</v>
      </c>
      <c r="E324" s="227"/>
      <c r="F324" s="227"/>
      <c r="G324" s="227">
        <v>1200</v>
      </c>
      <c r="H324" s="227"/>
      <c r="I324" s="227"/>
      <c r="J324" s="227"/>
      <c r="K324" s="390">
        <f>SUM(C324:J324)</f>
        <v>18950</v>
      </c>
      <c r="L324" s="3"/>
      <c r="M324" s="3"/>
      <c r="N324" s="3"/>
      <c r="O324" s="3"/>
      <c r="P324" s="3"/>
      <c r="Q324" s="3"/>
      <c r="R324" s="3"/>
    </row>
    <row r="325" spans="1:18" s="11" customFormat="1" ht="14.25" customHeight="1">
      <c r="A325" s="25"/>
      <c r="B325" s="194" t="s">
        <v>494</v>
      </c>
      <c r="C325" s="20"/>
      <c r="D325" s="20"/>
      <c r="E325" s="20"/>
      <c r="F325" s="20"/>
      <c r="G325" s="20"/>
      <c r="H325" s="20"/>
      <c r="I325" s="20"/>
      <c r="J325" s="20"/>
      <c r="K325" s="20">
        <f>SUM(C325:J325)</f>
        <v>0</v>
      </c>
      <c r="L325" s="3"/>
      <c r="M325" s="3"/>
      <c r="N325" s="3"/>
      <c r="O325" s="3"/>
      <c r="P325" s="3"/>
      <c r="Q325" s="3"/>
      <c r="R325" s="3"/>
    </row>
    <row r="326" spans="1:18" s="11" customFormat="1" ht="27" customHeight="1" thickBot="1">
      <c r="A326" s="235"/>
      <c r="B326" s="162" t="s">
        <v>787</v>
      </c>
      <c r="C326" s="156">
        <f>C324+C325</f>
        <v>1620</v>
      </c>
      <c r="D326" s="156">
        <f aca="true" t="shared" si="132" ref="D326:K326">D324+D325</f>
        <v>16130</v>
      </c>
      <c r="E326" s="156">
        <f t="shared" si="132"/>
        <v>0</v>
      </c>
      <c r="F326" s="156">
        <f t="shared" si="132"/>
        <v>0</v>
      </c>
      <c r="G326" s="156">
        <f t="shared" si="132"/>
        <v>1200</v>
      </c>
      <c r="H326" s="156">
        <f t="shared" si="132"/>
        <v>0</v>
      </c>
      <c r="I326" s="156">
        <f t="shared" si="132"/>
        <v>0</v>
      </c>
      <c r="J326" s="156">
        <f t="shared" si="132"/>
        <v>0</v>
      </c>
      <c r="K326" s="156">
        <f t="shared" si="132"/>
        <v>18950</v>
      </c>
      <c r="L326" s="3"/>
      <c r="M326" s="3"/>
      <c r="N326" s="3"/>
      <c r="O326" s="3"/>
      <c r="P326" s="3"/>
      <c r="Q326" s="3"/>
      <c r="R326" s="3"/>
    </row>
    <row r="327" spans="1:18" ht="14.25" customHeight="1">
      <c r="A327" s="147" t="s">
        <v>33</v>
      </c>
      <c r="B327" s="185" t="s">
        <v>92</v>
      </c>
      <c r="C327" s="228">
        <f>C330+C333+C336+C339+C342+C345+C348+C351+C354+C357+C360+C363+C366+C369</f>
        <v>85302</v>
      </c>
      <c r="D327" s="228">
        <f>D330+D333+D336+D339+D342+D345+D348+D351+D354+D357+D360+D363+D366+D369</f>
        <v>97820</v>
      </c>
      <c r="E327" s="228">
        <f aca="true" t="shared" si="133" ref="E327:J327">E330+E333+E336+E339+E342+E345+E348+E351+E354+E357+E360+E363+E366+E369</f>
        <v>0</v>
      </c>
      <c r="F327" s="228">
        <f t="shared" si="133"/>
        <v>0</v>
      </c>
      <c r="G327" s="228">
        <f t="shared" si="133"/>
        <v>5270</v>
      </c>
      <c r="H327" s="228">
        <f t="shared" si="133"/>
        <v>0</v>
      </c>
      <c r="I327" s="228">
        <f t="shared" si="133"/>
        <v>0</v>
      </c>
      <c r="J327" s="228">
        <f t="shared" si="133"/>
        <v>0</v>
      </c>
      <c r="K327" s="149">
        <f>SUM(C327:J327)</f>
        <v>188392</v>
      </c>
      <c r="L327" s="3"/>
      <c r="M327" s="3"/>
      <c r="N327" s="3"/>
      <c r="O327" s="3"/>
      <c r="P327" s="3"/>
      <c r="Q327" s="3"/>
      <c r="R327" s="3"/>
    </row>
    <row r="328" spans="1:18" s="11" customFormat="1" ht="14.25" customHeight="1">
      <c r="A328" s="18"/>
      <c r="B328" s="194" t="s">
        <v>494</v>
      </c>
      <c r="C328" s="34">
        <f>C331+C334+C337+C340+C343+C346+C349+C352+C355+C358+C361+C364+C367+C370</f>
        <v>1000</v>
      </c>
      <c r="D328" s="34">
        <f aca="true" t="shared" si="134" ref="D328:J328">D331+D334+D337+D340+D343+D346+D349+D352+D355+D358+D361+D364+D367+D370</f>
        <v>-4551</v>
      </c>
      <c r="E328" s="34">
        <f t="shared" si="134"/>
        <v>0</v>
      </c>
      <c r="F328" s="34">
        <f t="shared" si="134"/>
        <v>0</v>
      </c>
      <c r="G328" s="34">
        <f t="shared" si="134"/>
        <v>831</v>
      </c>
      <c r="H328" s="34">
        <f t="shared" si="134"/>
        <v>0</v>
      </c>
      <c r="I328" s="34">
        <f t="shared" si="134"/>
        <v>0</v>
      </c>
      <c r="J328" s="34">
        <f t="shared" si="134"/>
        <v>0</v>
      </c>
      <c r="K328" s="34">
        <f>K331+K334+K337+K340+K343+K346+K349+K352+K355+K358+K361+K364+K367+K370</f>
        <v>-2720</v>
      </c>
      <c r="L328" s="3"/>
      <c r="M328" s="3"/>
      <c r="N328" s="3"/>
      <c r="O328" s="3"/>
      <c r="P328" s="3"/>
      <c r="Q328" s="3"/>
      <c r="R328" s="3"/>
    </row>
    <row r="329" spans="1:18" s="11" customFormat="1" ht="29.25" customHeight="1" thickBot="1">
      <c r="A329" s="162"/>
      <c r="B329" s="191" t="s">
        <v>567</v>
      </c>
      <c r="C329" s="236">
        <f>C327+C328</f>
        <v>86302</v>
      </c>
      <c r="D329" s="236">
        <f aca="true" t="shared" si="135" ref="D329:K329">D327+D328</f>
        <v>93269</v>
      </c>
      <c r="E329" s="236">
        <f t="shared" si="135"/>
        <v>0</v>
      </c>
      <c r="F329" s="236">
        <f t="shared" si="135"/>
        <v>0</v>
      </c>
      <c r="G329" s="236">
        <f t="shared" si="135"/>
        <v>6101</v>
      </c>
      <c r="H329" s="236">
        <f t="shared" si="135"/>
        <v>0</v>
      </c>
      <c r="I329" s="236">
        <f t="shared" si="135"/>
        <v>0</v>
      </c>
      <c r="J329" s="236">
        <f t="shared" si="135"/>
        <v>0</v>
      </c>
      <c r="K329" s="236">
        <f t="shared" si="135"/>
        <v>185672</v>
      </c>
      <c r="L329" s="3"/>
      <c r="M329" s="3"/>
      <c r="N329" s="3"/>
      <c r="O329" s="3"/>
      <c r="P329" s="3"/>
      <c r="Q329" s="3"/>
      <c r="R329" s="3"/>
    </row>
    <row r="330" spans="1:18" ht="14.25" customHeight="1">
      <c r="A330" s="187"/>
      <c r="B330" s="148" t="s">
        <v>133</v>
      </c>
      <c r="C330" s="149">
        <v>3883</v>
      </c>
      <c r="D330" s="149">
        <v>2500</v>
      </c>
      <c r="E330" s="149"/>
      <c r="F330" s="149"/>
      <c r="G330" s="149">
        <v>830</v>
      </c>
      <c r="H330" s="149"/>
      <c r="I330" s="149"/>
      <c r="J330" s="149"/>
      <c r="K330" s="149">
        <f>SUM(C330:J330)</f>
        <v>7213</v>
      </c>
      <c r="L330" s="3"/>
      <c r="M330" s="3"/>
      <c r="N330" s="3"/>
      <c r="O330" s="3"/>
      <c r="P330" s="3"/>
      <c r="Q330" s="3"/>
      <c r="R330" s="3"/>
    </row>
    <row r="331" spans="1:18" s="11" customFormat="1" ht="14.25" customHeight="1">
      <c r="A331" s="19"/>
      <c r="B331" s="194" t="s">
        <v>494</v>
      </c>
      <c r="C331" s="20"/>
      <c r="D331" s="20"/>
      <c r="E331" s="20"/>
      <c r="F331" s="20"/>
      <c r="G331" s="20"/>
      <c r="H331" s="20"/>
      <c r="I331" s="20"/>
      <c r="J331" s="20"/>
      <c r="K331" s="149">
        <f>SUM(C331:J331)</f>
        <v>0</v>
      </c>
      <c r="L331" s="3"/>
      <c r="M331" s="3"/>
      <c r="N331" s="3"/>
      <c r="O331" s="3"/>
      <c r="P331" s="3"/>
      <c r="Q331" s="3"/>
      <c r="R331" s="3"/>
    </row>
    <row r="332" spans="1:18" s="11" customFormat="1" ht="15" customHeight="1" thickBot="1">
      <c r="A332" s="175"/>
      <c r="B332" s="155" t="s">
        <v>526</v>
      </c>
      <c r="C332" s="156">
        <f>C330+C331</f>
        <v>3883</v>
      </c>
      <c r="D332" s="156">
        <f aca="true" t="shared" si="136" ref="D332:K332">D330+D331</f>
        <v>2500</v>
      </c>
      <c r="E332" s="156">
        <f t="shared" si="136"/>
        <v>0</v>
      </c>
      <c r="F332" s="156">
        <f t="shared" si="136"/>
        <v>0</v>
      </c>
      <c r="G332" s="156">
        <f t="shared" si="136"/>
        <v>830</v>
      </c>
      <c r="H332" s="156">
        <f t="shared" si="136"/>
        <v>0</v>
      </c>
      <c r="I332" s="156">
        <f t="shared" si="136"/>
        <v>0</v>
      </c>
      <c r="J332" s="156">
        <f t="shared" si="136"/>
        <v>0</v>
      </c>
      <c r="K332" s="156">
        <f t="shared" si="136"/>
        <v>7213</v>
      </c>
      <c r="L332" s="3"/>
      <c r="M332" s="3"/>
      <c r="N332" s="3"/>
      <c r="O332" s="3"/>
      <c r="P332" s="3"/>
      <c r="Q332" s="3"/>
      <c r="R332" s="3"/>
    </row>
    <row r="333" spans="1:18" ht="14.25" customHeight="1">
      <c r="A333" s="172"/>
      <c r="B333" s="148" t="s">
        <v>152</v>
      </c>
      <c r="C333" s="149">
        <v>6378</v>
      </c>
      <c r="D333" s="149">
        <v>6230</v>
      </c>
      <c r="E333" s="149"/>
      <c r="F333" s="149"/>
      <c r="G333" s="149">
        <v>1400</v>
      </c>
      <c r="H333" s="149"/>
      <c r="I333" s="149"/>
      <c r="J333" s="149"/>
      <c r="K333" s="149">
        <f>SUM(C333:J333)</f>
        <v>14008</v>
      </c>
      <c r="L333" s="3"/>
      <c r="M333" s="3"/>
      <c r="N333" s="3"/>
      <c r="O333" s="3"/>
      <c r="P333" s="3"/>
      <c r="Q333" s="3"/>
      <c r="R333" s="3"/>
    </row>
    <row r="334" spans="1:18" s="11" customFormat="1" ht="14.25" customHeight="1">
      <c r="A334" s="22"/>
      <c r="B334" s="194" t="s">
        <v>494</v>
      </c>
      <c r="C334" s="20"/>
      <c r="D334" s="20">
        <v>800</v>
      </c>
      <c r="E334" s="20"/>
      <c r="F334" s="20"/>
      <c r="G334" s="20">
        <v>-800</v>
      </c>
      <c r="H334" s="20"/>
      <c r="I334" s="20"/>
      <c r="J334" s="20"/>
      <c r="K334" s="149">
        <f>SUM(C334:J334)</f>
        <v>0</v>
      </c>
      <c r="L334" s="3"/>
      <c r="M334" s="3"/>
      <c r="N334" s="3"/>
      <c r="O334" s="3"/>
      <c r="P334" s="3"/>
      <c r="Q334" s="3"/>
      <c r="R334" s="3"/>
    </row>
    <row r="335" spans="1:18" s="11" customFormat="1" ht="27" customHeight="1" thickBot="1">
      <c r="A335" s="171"/>
      <c r="B335" s="155" t="s">
        <v>568</v>
      </c>
      <c r="C335" s="156">
        <f>C333+C334</f>
        <v>6378</v>
      </c>
      <c r="D335" s="156">
        <f aca="true" t="shared" si="137" ref="D335:K335">D333+D334</f>
        <v>7030</v>
      </c>
      <c r="E335" s="156">
        <f t="shared" si="137"/>
        <v>0</v>
      </c>
      <c r="F335" s="156">
        <f t="shared" si="137"/>
        <v>0</v>
      </c>
      <c r="G335" s="156">
        <f t="shared" si="137"/>
        <v>600</v>
      </c>
      <c r="H335" s="156">
        <f t="shared" si="137"/>
        <v>0</v>
      </c>
      <c r="I335" s="156">
        <f t="shared" si="137"/>
        <v>0</v>
      </c>
      <c r="J335" s="156">
        <f t="shared" si="137"/>
        <v>0</v>
      </c>
      <c r="K335" s="156">
        <f t="shared" si="137"/>
        <v>14008</v>
      </c>
      <c r="L335" s="3"/>
      <c r="M335" s="3"/>
      <c r="N335" s="3"/>
      <c r="O335" s="3"/>
      <c r="P335" s="3"/>
      <c r="Q335" s="3"/>
      <c r="R335" s="3"/>
    </row>
    <row r="336" spans="1:18" ht="14.25" customHeight="1">
      <c r="A336" s="172"/>
      <c r="B336" s="148" t="s">
        <v>135</v>
      </c>
      <c r="C336" s="149">
        <v>2440</v>
      </c>
      <c r="D336" s="149">
        <v>7905</v>
      </c>
      <c r="E336" s="149"/>
      <c r="F336" s="149"/>
      <c r="G336" s="149">
        <v>525</v>
      </c>
      <c r="H336" s="149"/>
      <c r="I336" s="149"/>
      <c r="J336" s="149"/>
      <c r="K336" s="149">
        <f>SUM(C336:J336)</f>
        <v>10870</v>
      </c>
      <c r="L336" s="3"/>
      <c r="M336" s="3"/>
      <c r="N336" s="3"/>
      <c r="O336" s="3"/>
      <c r="P336" s="3"/>
      <c r="Q336" s="3"/>
      <c r="R336" s="3"/>
    </row>
    <row r="337" spans="1:18" s="11" customFormat="1" ht="14.25" customHeight="1">
      <c r="A337" s="22"/>
      <c r="B337" s="194" t="s">
        <v>494</v>
      </c>
      <c r="C337" s="20"/>
      <c r="D337" s="20"/>
      <c r="E337" s="20"/>
      <c r="F337" s="20"/>
      <c r="G337" s="20"/>
      <c r="H337" s="20"/>
      <c r="I337" s="20"/>
      <c r="J337" s="20"/>
      <c r="K337" s="149">
        <f>SUM(C337:J337)</f>
        <v>0</v>
      </c>
      <c r="L337" s="3"/>
      <c r="M337" s="3"/>
      <c r="N337" s="3"/>
      <c r="O337" s="3"/>
      <c r="P337" s="3"/>
      <c r="Q337" s="3"/>
      <c r="R337" s="3"/>
    </row>
    <row r="338" spans="1:18" s="11" customFormat="1" ht="14.25" customHeight="1" thickBot="1">
      <c r="A338" s="171"/>
      <c r="B338" s="155" t="s">
        <v>528</v>
      </c>
      <c r="C338" s="156">
        <f>C336+C337</f>
        <v>2440</v>
      </c>
      <c r="D338" s="156">
        <f aca="true" t="shared" si="138" ref="D338:K338">D336+D337</f>
        <v>7905</v>
      </c>
      <c r="E338" s="156">
        <f t="shared" si="138"/>
        <v>0</v>
      </c>
      <c r="F338" s="156">
        <f t="shared" si="138"/>
        <v>0</v>
      </c>
      <c r="G338" s="156">
        <f t="shared" si="138"/>
        <v>525</v>
      </c>
      <c r="H338" s="156">
        <f t="shared" si="138"/>
        <v>0</v>
      </c>
      <c r="I338" s="156">
        <f t="shared" si="138"/>
        <v>0</v>
      </c>
      <c r="J338" s="156">
        <f t="shared" si="138"/>
        <v>0</v>
      </c>
      <c r="K338" s="156">
        <f t="shared" si="138"/>
        <v>10870</v>
      </c>
      <c r="L338" s="3"/>
      <c r="M338" s="3"/>
      <c r="N338" s="3"/>
      <c r="O338" s="3"/>
      <c r="P338" s="3"/>
      <c r="Q338" s="3"/>
      <c r="R338" s="3"/>
    </row>
    <row r="339" spans="1:18" s="10" customFormat="1" ht="14.25" customHeight="1">
      <c r="A339" s="172"/>
      <c r="B339" s="148" t="s">
        <v>136</v>
      </c>
      <c r="C339" s="149">
        <v>2052</v>
      </c>
      <c r="D339" s="149">
        <v>5740</v>
      </c>
      <c r="E339" s="149"/>
      <c r="F339" s="149"/>
      <c r="G339" s="149">
        <v>400</v>
      </c>
      <c r="H339" s="149"/>
      <c r="I339" s="149"/>
      <c r="J339" s="149"/>
      <c r="K339" s="149">
        <f>SUM(C339:J339)</f>
        <v>8192</v>
      </c>
      <c r="L339" s="3"/>
      <c r="M339" s="3"/>
      <c r="N339" s="3"/>
      <c r="O339" s="3"/>
      <c r="P339" s="3"/>
      <c r="Q339" s="3"/>
      <c r="R339" s="3"/>
    </row>
    <row r="340" spans="1:18" s="11" customFormat="1" ht="14.25" customHeight="1">
      <c r="A340" s="22"/>
      <c r="B340" s="194" t="s">
        <v>494</v>
      </c>
      <c r="C340" s="20"/>
      <c r="D340" s="20"/>
      <c r="E340" s="20"/>
      <c r="F340" s="20"/>
      <c r="G340" s="20"/>
      <c r="H340" s="20"/>
      <c r="I340" s="20"/>
      <c r="J340" s="20"/>
      <c r="K340" s="149">
        <f>SUM(C340:J340)</f>
        <v>0</v>
      </c>
      <c r="L340" s="3"/>
      <c r="M340" s="3"/>
      <c r="N340" s="3"/>
      <c r="O340" s="3"/>
      <c r="P340" s="3"/>
      <c r="Q340" s="3"/>
      <c r="R340" s="3"/>
    </row>
    <row r="341" spans="1:18" s="11" customFormat="1" ht="14.25" customHeight="1" thickBot="1">
      <c r="A341" s="171"/>
      <c r="B341" s="155" t="s">
        <v>535</v>
      </c>
      <c r="C341" s="156">
        <f>C339+C340</f>
        <v>2052</v>
      </c>
      <c r="D341" s="156">
        <f aca="true" t="shared" si="139" ref="D341:K341">D339+D340</f>
        <v>5740</v>
      </c>
      <c r="E341" s="156">
        <f t="shared" si="139"/>
        <v>0</v>
      </c>
      <c r="F341" s="156">
        <f t="shared" si="139"/>
        <v>0</v>
      </c>
      <c r="G341" s="156">
        <f t="shared" si="139"/>
        <v>400</v>
      </c>
      <c r="H341" s="156">
        <f t="shared" si="139"/>
        <v>0</v>
      </c>
      <c r="I341" s="156">
        <f t="shared" si="139"/>
        <v>0</v>
      </c>
      <c r="J341" s="156">
        <f t="shared" si="139"/>
        <v>0</v>
      </c>
      <c r="K341" s="156">
        <f t="shared" si="139"/>
        <v>8192</v>
      </c>
      <c r="L341" s="3"/>
      <c r="M341" s="3"/>
      <c r="N341" s="3"/>
      <c r="O341" s="3"/>
      <c r="P341" s="3"/>
      <c r="Q341" s="3"/>
      <c r="R341" s="3"/>
    </row>
    <row r="342" spans="1:18" ht="14.25" customHeight="1">
      <c r="A342" s="172"/>
      <c r="B342" s="148" t="s">
        <v>137</v>
      </c>
      <c r="C342" s="149">
        <v>7389</v>
      </c>
      <c r="D342" s="149">
        <v>8954</v>
      </c>
      <c r="E342" s="149"/>
      <c r="F342" s="149"/>
      <c r="G342" s="149"/>
      <c r="H342" s="149"/>
      <c r="I342" s="149"/>
      <c r="J342" s="149"/>
      <c r="K342" s="149">
        <f>SUM(C342:J342)</f>
        <v>16343</v>
      </c>
      <c r="L342" s="3"/>
      <c r="M342" s="3"/>
      <c r="N342" s="3"/>
      <c r="O342" s="3"/>
      <c r="P342" s="3"/>
      <c r="Q342" s="3"/>
      <c r="R342" s="3"/>
    </row>
    <row r="343" spans="1:18" s="11" customFormat="1" ht="14.25" customHeight="1">
      <c r="A343" s="22"/>
      <c r="B343" s="194" t="s">
        <v>494</v>
      </c>
      <c r="C343" s="20"/>
      <c r="D343" s="20">
        <v>-300</v>
      </c>
      <c r="E343" s="20"/>
      <c r="F343" s="20"/>
      <c r="G343" s="20">
        <v>300</v>
      </c>
      <c r="H343" s="20"/>
      <c r="I343" s="20"/>
      <c r="J343" s="20"/>
      <c r="K343" s="149">
        <f>SUM(C343:J343)</f>
        <v>0</v>
      </c>
      <c r="L343" s="3"/>
      <c r="M343" s="3"/>
      <c r="N343" s="3"/>
      <c r="O343" s="3"/>
      <c r="P343" s="3"/>
      <c r="Q343" s="3"/>
      <c r="R343" s="3"/>
    </row>
    <row r="344" spans="1:18" s="11" customFormat="1" ht="14.25" customHeight="1" thickBot="1">
      <c r="A344" s="171"/>
      <c r="B344" s="155" t="s">
        <v>529</v>
      </c>
      <c r="C344" s="156">
        <f>C342+C343</f>
        <v>7389</v>
      </c>
      <c r="D344" s="156">
        <f aca="true" t="shared" si="140" ref="D344:K344">D342+D343</f>
        <v>8654</v>
      </c>
      <c r="E344" s="156">
        <f t="shared" si="140"/>
        <v>0</v>
      </c>
      <c r="F344" s="156">
        <f t="shared" si="140"/>
        <v>0</v>
      </c>
      <c r="G344" s="156">
        <f t="shared" si="140"/>
        <v>300</v>
      </c>
      <c r="H344" s="156">
        <f t="shared" si="140"/>
        <v>0</v>
      </c>
      <c r="I344" s="156">
        <f t="shared" si="140"/>
        <v>0</v>
      </c>
      <c r="J344" s="156">
        <f t="shared" si="140"/>
        <v>0</v>
      </c>
      <c r="K344" s="156">
        <f t="shared" si="140"/>
        <v>16343</v>
      </c>
      <c r="L344" s="3"/>
      <c r="M344" s="3"/>
      <c r="N344" s="3"/>
      <c r="O344" s="3"/>
      <c r="P344" s="3"/>
      <c r="Q344" s="3"/>
      <c r="R344" s="3"/>
    </row>
    <row r="345" spans="1:18" ht="14.25" customHeight="1">
      <c r="A345" s="172"/>
      <c r="B345" s="148" t="s">
        <v>138</v>
      </c>
      <c r="C345" s="149">
        <v>3514</v>
      </c>
      <c r="D345" s="149">
        <v>4580</v>
      </c>
      <c r="E345" s="149"/>
      <c r="F345" s="149"/>
      <c r="G345" s="149"/>
      <c r="H345" s="149"/>
      <c r="I345" s="149"/>
      <c r="J345" s="149"/>
      <c r="K345" s="149">
        <f>SUM(C345:J345)</f>
        <v>8094</v>
      </c>
      <c r="L345" s="3"/>
      <c r="M345" s="3"/>
      <c r="N345" s="3"/>
      <c r="O345" s="3"/>
      <c r="P345" s="3"/>
      <c r="Q345" s="3"/>
      <c r="R345" s="3"/>
    </row>
    <row r="346" spans="1:18" s="11" customFormat="1" ht="14.25" customHeight="1">
      <c r="A346" s="22"/>
      <c r="B346" s="194" t="s">
        <v>494</v>
      </c>
      <c r="C346" s="20"/>
      <c r="D346" s="20"/>
      <c r="E346" s="20"/>
      <c r="F346" s="20"/>
      <c r="G346" s="20"/>
      <c r="H346" s="20"/>
      <c r="I346" s="20"/>
      <c r="J346" s="20"/>
      <c r="K346" s="149">
        <f>SUM(C346:J346)</f>
        <v>0</v>
      </c>
      <c r="L346" s="3"/>
      <c r="M346" s="3"/>
      <c r="N346" s="3"/>
      <c r="O346" s="3"/>
      <c r="P346" s="3"/>
      <c r="Q346" s="3"/>
      <c r="R346" s="3"/>
    </row>
    <row r="347" spans="1:18" s="11" customFormat="1" ht="14.25" customHeight="1" thickBot="1">
      <c r="A347" s="171"/>
      <c r="B347" s="155" t="s">
        <v>536</v>
      </c>
      <c r="C347" s="156">
        <f>C345+C346</f>
        <v>3514</v>
      </c>
      <c r="D347" s="156">
        <f aca="true" t="shared" si="141" ref="D347:K347">D345+D346</f>
        <v>4580</v>
      </c>
      <c r="E347" s="156">
        <f t="shared" si="141"/>
        <v>0</v>
      </c>
      <c r="F347" s="156">
        <f t="shared" si="141"/>
        <v>0</v>
      </c>
      <c r="G347" s="156">
        <f t="shared" si="141"/>
        <v>0</v>
      </c>
      <c r="H347" s="156">
        <f t="shared" si="141"/>
        <v>0</v>
      </c>
      <c r="I347" s="156">
        <f t="shared" si="141"/>
        <v>0</v>
      </c>
      <c r="J347" s="156">
        <f t="shared" si="141"/>
        <v>0</v>
      </c>
      <c r="K347" s="156">
        <f t="shared" si="141"/>
        <v>8094</v>
      </c>
      <c r="L347" s="3"/>
      <c r="M347" s="3"/>
      <c r="N347" s="3"/>
      <c r="O347" s="3"/>
      <c r="P347" s="3"/>
      <c r="Q347" s="3"/>
      <c r="R347" s="3"/>
    </row>
    <row r="348" spans="1:18" ht="14.25" customHeight="1">
      <c r="A348" s="172"/>
      <c r="B348" s="148" t="s">
        <v>147</v>
      </c>
      <c r="C348" s="149">
        <v>4205</v>
      </c>
      <c r="D348" s="149">
        <v>3650</v>
      </c>
      <c r="E348" s="149"/>
      <c r="F348" s="149"/>
      <c r="G348" s="149"/>
      <c r="H348" s="149"/>
      <c r="I348" s="149"/>
      <c r="J348" s="149"/>
      <c r="K348" s="149">
        <f>SUM(C348:J348)</f>
        <v>7855</v>
      </c>
      <c r="L348" s="3"/>
      <c r="M348" s="3"/>
      <c r="N348" s="3"/>
      <c r="O348" s="3"/>
      <c r="P348" s="3"/>
      <c r="Q348" s="3"/>
      <c r="R348" s="3"/>
    </row>
    <row r="349" spans="1:18" s="11" customFormat="1" ht="14.25" customHeight="1">
      <c r="A349" s="22"/>
      <c r="B349" s="194" t="s">
        <v>494</v>
      </c>
      <c r="C349" s="20">
        <v>13</v>
      </c>
      <c r="D349" s="20"/>
      <c r="E349" s="20"/>
      <c r="F349" s="20"/>
      <c r="G349" s="20"/>
      <c r="H349" s="20"/>
      <c r="I349" s="20"/>
      <c r="J349" s="20"/>
      <c r="K349" s="149">
        <f>SUM(C349:J349)</f>
        <v>13</v>
      </c>
      <c r="L349" s="3"/>
      <c r="M349" s="3"/>
      <c r="N349" s="3"/>
      <c r="O349" s="3"/>
      <c r="P349" s="3"/>
      <c r="Q349" s="3"/>
      <c r="R349" s="3"/>
    </row>
    <row r="350" spans="1:18" s="11" customFormat="1" ht="14.25" customHeight="1" thickBot="1">
      <c r="A350" s="171"/>
      <c r="B350" s="155" t="s">
        <v>542</v>
      </c>
      <c r="C350" s="156">
        <f>C348+C349</f>
        <v>4218</v>
      </c>
      <c r="D350" s="156">
        <f aca="true" t="shared" si="142" ref="D350:K350">D348+D349</f>
        <v>3650</v>
      </c>
      <c r="E350" s="156">
        <f t="shared" si="142"/>
        <v>0</v>
      </c>
      <c r="F350" s="156">
        <f t="shared" si="142"/>
        <v>0</v>
      </c>
      <c r="G350" s="156">
        <f t="shared" si="142"/>
        <v>0</v>
      </c>
      <c r="H350" s="156">
        <f t="shared" si="142"/>
        <v>0</v>
      </c>
      <c r="I350" s="156">
        <f t="shared" si="142"/>
        <v>0</v>
      </c>
      <c r="J350" s="156">
        <f t="shared" si="142"/>
        <v>0</v>
      </c>
      <c r="K350" s="156">
        <f t="shared" si="142"/>
        <v>7868</v>
      </c>
      <c r="L350" s="3"/>
      <c r="M350" s="3"/>
      <c r="N350" s="3"/>
      <c r="O350" s="3"/>
      <c r="P350" s="3"/>
      <c r="Q350" s="3"/>
      <c r="R350" s="3"/>
    </row>
    <row r="351" spans="1:18" ht="14.25" customHeight="1">
      <c r="A351" s="172"/>
      <c r="B351" s="148" t="s">
        <v>148</v>
      </c>
      <c r="C351" s="149">
        <v>10140</v>
      </c>
      <c r="D351" s="149">
        <v>10494</v>
      </c>
      <c r="E351" s="149"/>
      <c r="F351" s="149"/>
      <c r="G351" s="149">
        <v>1150</v>
      </c>
      <c r="H351" s="149"/>
      <c r="I351" s="149"/>
      <c r="J351" s="149"/>
      <c r="K351" s="149">
        <f>SUM(C351:J351)</f>
        <v>21784</v>
      </c>
      <c r="L351" s="3"/>
      <c r="M351" s="3"/>
      <c r="N351" s="3"/>
      <c r="O351" s="3"/>
      <c r="P351" s="3"/>
      <c r="Q351" s="3"/>
      <c r="R351" s="3"/>
    </row>
    <row r="352" spans="1:18" s="11" customFormat="1" ht="14.25" customHeight="1">
      <c r="A352" s="22"/>
      <c r="B352" s="194" t="s">
        <v>494</v>
      </c>
      <c r="C352" s="20">
        <v>987</v>
      </c>
      <c r="D352" s="20">
        <v>-506</v>
      </c>
      <c r="E352" s="20"/>
      <c r="F352" s="20"/>
      <c r="G352" s="20">
        <v>1006</v>
      </c>
      <c r="H352" s="20"/>
      <c r="I352" s="20"/>
      <c r="J352" s="20"/>
      <c r="K352" s="149">
        <f>SUM(C352:J352)</f>
        <v>1487</v>
      </c>
      <c r="L352" s="3"/>
      <c r="M352" s="3"/>
      <c r="N352" s="3"/>
      <c r="O352" s="3"/>
      <c r="P352" s="3"/>
      <c r="Q352" s="3"/>
      <c r="R352" s="3"/>
    </row>
    <row r="353" spans="1:18" s="11" customFormat="1" ht="14.25" customHeight="1" thickBot="1">
      <c r="A353" s="171"/>
      <c r="B353" s="155" t="s">
        <v>543</v>
      </c>
      <c r="C353" s="156">
        <f>C351+C352</f>
        <v>11127</v>
      </c>
      <c r="D353" s="156">
        <f aca="true" t="shared" si="143" ref="D353:K353">D351+D352</f>
        <v>9988</v>
      </c>
      <c r="E353" s="156">
        <f t="shared" si="143"/>
        <v>0</v>
      </c>
      <c r="F353" s="156">
        <f t="shared" si="143"/>
        <v>0</v>
      </c>
      <c r="G353" s="156">
        <f t="shared" si="143"/>
        <v>2156</v>
      </c>
      <c r="H353" s="156">
        <f t="shared" si="143"/>
        <v>0</v>
      </c>
      <c r="I353" s="156">
        <f t="shared" si="143"/>
        <v>0</v>
      </c>
      <c r="J353" s="156">
        <f t="shared" si="143"/>
        <v>0</v>
      </c>
      <c r="K353" s="156">
        <f t="shared" si="143"/>
        <v>23271</v>
      </c>
      <c r="L353" s="3"/>
      <c r="M353" s="3"/>
      <c r="N353" s="3"/>
      <c r="O353" s="3"/>
      <c r="P353" s="3"/>
      <c r="Q353" s="3"/>
      <c r="R353" s="3"/>
    </row>
    <row r="354" spans="1:18" s="2" customFormat="1" ht="14.25" customHeight="1">
      <c r="A354" s="172"/>
      <c r="B354" s="148" t="s">
        <v>139</v>
      </c>
      <c r="C354" s="149">
        <v>5039</v>
      </c>
      <c r="D354" s="149">
        <v>5180</v>
      </c>
      <c r="E354" s="149"/>
      <c r="F354" s="149"/>
      <c r="G354" s="149"/>
      <c r="H354" s="149"/>
      <c r="I354" s="149"/>
      <c r="J354" s="149"/>
      <c r="K354" s="149">
        <f>SUM(C354:J354)</f>
        <v>10219</v>
      </c>
      <c r="L354" s="3"/>
      <c r="M354" s="3"/>
      <c r="N354" s="3"/>
      <c r="O354" s="3"/>
      <c r="P354" s="3"/>
      <c r="Q354" s="3"/>
      <c r="R354" s="3"/>
    </row>
    <row r="355" spans="1:18" s="11" customFormat="1" ht="14.25" customHeight="1">
      <c r="A355" s="22"/>
      <c r="B355" s="194" t="s">
        <v>494</v>
      </c>
      <c r="C355" s="20"/>
      <c r="D355" s="20">
        <v>-500</v>
      </c>
      <c r="E355" s="20"/>
      <c r="F355" s="20"/>
      <c r="G355" s="20"/>
      <c r="H355" s="20"/>
      <c r="I355" s="20"/>
      <c r="J355" s="20"/>
      <c r="K355" s="149">
        <f>SUM(C355:J355)</f>
        <v>-500</v>
      </c>
      <c r="L355" s="3"/>
      <c r="M355" s="3"/>
      <c r="N355" s="3"/>
      <c r="O355" s="3"/>
      <c r="P355" s="3"/>
      <c r="Q355" s="3"/>
      <c r="R355" s="3"/>
    </row>
    <row r="356" spans="1:18" s="11" customFormat="1" ht="14.25" customHeight="1" thickBot="1">
      <c r="A356" s="171"/>
      <c r="B356" s="155" t="s">
        <v>530</v>
      </c>
      <c r="C356" s="156">
        <f>C354+C355</f>
        <v>5039</v>
      </c>
      <c r="D356" s="156">
        <f aca="true" t="shared" si="144" ref="D356:J356">D354+D355</f>
        <v>4680</v>
      </c>
      <c r="E356" s="156">
        <f t="shared" si="144"/>
        <v>0</v>
      </c>
      <c r="F356" s="156">
        <f t="shared" si="144"/>
        <v>0</v>
      </c>
      <c r="G356" s="156">
        <f t="shared" si="144"/>
        <v>0</v>
      </c>
      <c r="H356" s="156">
        <f t="shared" si="144"/>
        <v>0</v>
      </c>
      <c r="I356" s="156">
        <f t="shared" si="144"/>
        <v>0</v>
      </c>
      <c r="J356" s="156">
        <f t="shared" si="144"/>
        <v>0</v>
      </c>
      <c r="K356" s="156">
        <f>K354+K355</f>
        <v>9719</v>
      </c>
      <c r="L356" s="3"/>
      <c r="M356" s="3"/>
      <c r="N356" s="3"/>
      <c r="O356" s="3"/>
      <c r="P356" s="3"/>
      <c r="Q356" s="3"/>
      <c r="R356" s="3"/>
    </row>
    <row r="357" spans="1:18" s="2" customFormat="1" ht="14.25" customHeight="1">
      <c r="A357" s="172"/>
      <c r="B357" s="148" t="s">
        <v>140</v>
      </c>
      <c r="C357" s="149">
        <v>4873</v>
      </c>
      <c r="D357" s="149">
        <v>3070</v>
      </c>
      <c r="E357" s="149"/>
      <c r="F357" s="149"/>
      <c r="G357" s="149">
        <v>500</v>
      </c>
      <c r="H357" s="149"/>
      <c r="I357" s="149"/>
      <c r="J357" s="149"/>
      <c r="K357" s="149">
        <f>SUM(C357:J357)</f>
        <v>8443</v>
      </c>
      <c r="L357" s="3"/>
      <c r="M357" s="3"/>
      <c r="N357" s="3"/>
      <c r="O357" s="3"/>
      <c r="P357" s="3"/>
      <c r="Q357" s="3"/>
      <c r="R357" s="3"/>
    </row>
    <row r="358" spans="1:18" s="11" customFormat="1" ht="14.25" customHeight="1">
      <c r="A358" s="22"/>
      <c r="B358" s="194" t="s">
        <v>494</v>
      </c>
      <c r="C358" s="20"/>
      <c r="D358" s="20"/>
      <c r="E358" s="20"/>
      <c r="F358" s="20"/>
      <c r="G358" s="20"/>
      <c r="H358" s="20"/>
      <c r="I358" s="20"/>
      <c r="J358" s="20"/>
      <c r="K358" s="149">
        <f>SUM(C358:J358)</f>
        <v>0</v>
      </c>
      <c r="L358" s="3"/>
      <c r="M358" s="3"/>
      <c r="N358" s="3"/>
      <c r="O358" s="3"/>
      <c r="P358" s="3"/>
      <c r="Q358" s="3"/>
      <c r="R358" s="3"/>
    </row>
    <row r="359" spans="1:18" s="11" customFormat="1" ht="14.25" customHeight="1" thickBot="1">
      <c r="A359" s="171"/>
      <c r="B359" s="155" t="s">
        <v>531</v>
      </c>
      <c r="C359" s="156">
        <f>C357+C358</f>
        <v>4873</v>
      </c>
      <c r="D359" s="156">
        <f aca="true" t="shared" si="145" ref="D359:K359">D357+D358</f>
        <v>3070</v>
      </c>
      <c r="E359" s="156">
        <f t="shared" si="145"/>
        <v>0</v>
      </c>
      <c r="F359" s="156">
        <f t="shared" si="145"/>
        <v>0</v>
      </c>
      <c r="G359" s="156">
        <f t="shared" si="145"/>
        <v>500</v>
      </c>
      <c r="H359" s="156">
        <f t="shared" si="145"/>
        <v>0</v>
      </c>
      <c r="I359" s="156">
        <f t="shared" si="145"/>
        <v>0</v>
      </c>
      <c r="J359" s="156">
        <f t="shared" si="145"/>
        <v>0</v>
      </c>
      <c r="K359" s="156">
        <f t="shared" si="145"/>
        <v>8443</v>
      </c>
      <c r="L359" s="3"/>
      <c r="M359" s="3"/>
      <c r="N359" s="3"/>
      <c r="O359" s="3"/>
      <c r="P359" s="3"/>
      <c r="Q359" s="3"/>
      <c r="R359" s="3"/>
    </row>
    <row r="360" spans="1:18" ht="14.25" customHeight="1">
      <c r="A360" s="172"/>
      <c r="B360" s="148" t="s">
        <v>141</v>
      </c>
      <c r="C360" s="149">
        <v>5015</v>
      </c>
      <c r="D360" s="149">
        <v>9035</v>
      </c>
      <c r="E360" s="149"/>
      <c r="F360" s="149"/>
      <c r="G360" s="149">
        <v>465</v>
      </c>
      <c r="H360" s="149"/>
      <c r="I360" s="149"/>
      <c r="J360" s="149"/>
      <c r="K360" s="149">
        <f>SUM(C360:J360)</f>
        <v>14515</v>
      </c>
      <c r="L360" s="3"/>
      <c r="M360" s="3"/>
      <c r="N360" s="3"/>
      <c r="O360" s="3"/>
      <c r="P360" s="3"/>
      <c r="Q360" s="3"/>
      <c r="R360" s="3"/>
    </row>
    <row r="361" spans="1:18" s="11" customFormat="1" ht="14.25" customHeight="1">
      <c r="A361" s="22"/>
      <c r="B361" s="194" t="s">
        <v>494</v>
      </c>
      <c r="C361" s="20"/>
      <c r="D361" s="20">
        <v>-3715</v>
      </c>
      <c r="E361" s="20"/>
      <c r="F361" s="20"/>
      <c r="G361" s="20">
        <v>-5</v>
      </c>
      <c r="H361" s="20"/>
      <c r="I361" s="20"/>
      <c r="J361" s="20"/>
      <c r="K361" s="149">
        <f>SUM(C361:J361)</f>
        <v>-3720</v>
      </c>
      <c r="L361" s="3"/>
      <c r="M361" s="3"/>
      <c r="N361" s="3"/>
      <c r="O361" s="3"/>
      <c r="P361" s="3"/>
      <c r="Q361" s="3"/>
      <c r="R361" s="3"/>
    </row>
    <row r="362" spans="1:18" s="11" customFormat="1" ht="14.25" customHeight="1" thickBot="1">
      <c r="A362" s="171"/>
      <c r="B362" s="155" t="s">
        <v>532</v>
      </c>
      <c r="C362" s="156">
        <f>C360+C361</f>
        <v>5015</v>
      </c>
      <c r="D362" s="156">
        <f aca="true" t="shared" si="146" ref="D362:K362">D360+D361</f>
        <v>5320</v>
      </c>
      <c r="E362" s="156">
        <f t="shared" si="146"/>
        <v>0</v>
      </c>
      <c r="F362" s="156">
        <f t="shared" si="146"/>
        <v>0</v>
      </c>
      <c r="G362" s="156">
        <f t="shared" si="146"/>
        <v>460</v>
      </c>
      <c r="H362" s="156">
        <f t="shared" si="146"/>
        <v>0</v>
      </c>
      <c r="I362" s="156">
        <f t="shared" si="146"/>
        <v>0</v>
      </c>
      <c r="J362" s="156">
        <f t="shared" si="146"/>
        <v>0</v>
      </c>
      <c r="K362" s="156">
        <f t="shared" si="146"/>
        <v>10795</v>
      </c>
      <c r="L362" s="3"/>
      <c r="M362" s="3"/>
      <c r="N362" s="3"/>
      <c r="O362" s="3"/>
      <c r="P362" s="3"/>
      <c r="Q362" s="3"/>
      <c r="R362" s="3"/>
    </row>
    <row r="363" spans="1:18" ht="14.25" customHeight="1">
      <c r="A363" s="172"/>
      <c r="B363" s="148" t="s">
        <v>149</v>
      </c>
      <c r="C363" s="149">
        <v>25925</v>
      </c>
      <c r="D363" s="149">
        <v>20243</v>
      </c>
      <c r="E363" s="149"/>
      <c r="F363" s="149"/>
      <c r="G363" s="149"/>
      <c r="H363" s="149"/>
      <c r="I363" s="149"/>
      <c r="J363" s="149"/>
      <c r="K363" s="149">
        <f>SUM(C363:J363)</f>
        <v>46168</v>
      </c>
      <c r="L363" s="3"/>
      <c r="M363" s="3"/>
      <c r="N363" s="3"/>
      <c r="O363" s="3"/>
      <c r="P363" s="3"/>
      <c r="Q363" s="3"/>
      <c r="R363" s="3"/>
    </row>
    <row r="364" spans="1:18" s="11" customFormat="1" ht="14.25" customHeight="1">
      <c r="A364" s="22"/>
      <c r="B364" s="194" t="s">
        <v>494</v>
      </c>
      <c r="C364" s="20"/>
      <c r="D364" s="20">
        <v>-330</v>
      </c>
      <c r="E364" s="20"/>
      <c r="F364" s="20"/>
      <c r="G364" s="20">
        <v>330</v>
      </c>
      <c r="H364" s="20"/>
      <c r="I364" s="20"/>
      <c r="J364" s="20"/>
      <c r="K364" s="149">
        <f>SUM(C364:J364)</f>
        <v>0</v>
      </c>
      <c r="L364" s="3"/>
      <c r="M364" s="3"/>
      <c r="N364" s="3"/>
      <c r="O364" s="3"/>
      <c r="P364" s="3"/>
      <c r="Q364" s="3"/>
      <c r="R364" s="3"/>
    </row>
    <row r="365" spans="1:18" s="11" customFormat="1" ht="27" customHeight="1" thickBot="1">
      <c r="A365" s="171"/>
      <c r="B365" s="155" t="s">
        <v>569</v>
      </c>
      <c r="C365" s="156">
        <f>C363+C364</f>
        <v>25925</v>
      </c>
      <c r="D365" s="156">
        <f aca="true" t="shared" si="147" ref="D365:K365">D363+D364</f>
        <v>19913</v>
      </c>
      <c r="E365" s="156">
        <f t="shared" si="147"/>
        <v>0</v>
      </c>
      <c r="F365" s="156">
        <f t="shared" si="147"/>
        <v>0</v>
      </c>
      <c r="G365" s="156">
        <f t="shared" si="147"/>
        <v>330</v>
      </c>
      <c r="H365" s="156">
        <f t="shared" si="147"/>
        <v>0</v>
      </c>
      <c r="I365" s="156">
        <f t="shared" si="147"/>
        <v>0</v>
      </c>
      <c r="J365" s="156">
        <f t="shared" si="147"/>
        <v>0</v>
      </c>
      <c r="K365" s="156">
        <f t="shared" si="147"/>
        <v>46168</v>
      </c>
      <c r="L365" s="3"/>
      <c r="M365" s="3"/>
      <c r="N365" s="3"/>
      <c r="O365" s="3"/>
      <c r="P365" s="3"/>
      <c r="Q365" s="3"/>
      <c r="R365" s="3"/>
    </row>
    <row r="366" spans="1:18" ht="14.25" customHeight="1">
      <c r="A366" s="172"/>
      <c r="B366" s="148" t="s">
        <v>142</v>
      </c>
      <c r="C366" s="149">
        <v>4449</v>
      </c>
      <c r="D366" s="149">
        <v>1614</v>
      </c>
      <c r="E366" s="149"/>
      <c r="F366" s="149"/>
      <c r="G366" s="149"/>
      <c r="H366" s="149"/>
      <c r="I366" s="149"/>
      <c r="J366" s="149"/>
      <c r="K366" s="149">
        <f>SUM(C366:J366)</f>
        <v>6063</v>
      </c>
      <c r="L366" s="3"/>
      <c r="M366" s="3"/>
      <c r="N366" s="3"/>
      <c r="O366" s="3"/>
      <c r="P366" s="3"/>
      <c r="Q366" s="3"/>
      <c r="R366" s="3"/>
    </row>
    <row r="367" spans="1:18" s="11" customFormat="1" ht="14.25" customHeight="1">
      <c r="A367" s="22"/>
      <c r="B367" s="194" t="s">
        <v>494</v>
      </c>
      <c r="C367" s="20"/>
      <c r="D367" s="20"/>
      <c r="E367" s="20"/>
      <c r="F367" s="20"/>
      <c r="G367" s="20"/>
      <c r="H367" s="20"/>
      <c r="I367" s="20"/>
      <c r="J367" s="20"/>
      <c r="K367" s="149">
        <f>SUM(C367:J367)</f>
        <v>0</v>
      </c>
      <c r="L367" s="3"/>
      <c r="M367" s="3"/>
      <c r="N367" s="3"/>
      <c r="O367" s="3"/>
      <c r="P367" s="3"/>
      <c r="Q367" s="3"/>
      <c r="R367" s="3"/>
    </row>
    <row r="368" spans="1:18" s="11" customFormat="1" ht="14.25" customHeight="1" thickBot="1">
      <c r="A368" s="171"/>
      <c r="B368" s="155" t="s">
        <v>534</v>
      </c>
      <c r="C368" s="156">
        <f>C366+C367</f>
        <v>4449</v>
      </c>
      <c r="D368" s="156">
        <f aca="true" t="shared" si="148" ref="D368:K368">D366+D367</f>
        <v>1614</v>
      </c>
      <c r="E368" s="156">
        <f t="shared" si="148"/>
        <v>0</v>
      </c>
      <c r="F368" s="156">
        <f t="shared" si="148"/>
        <v>0</v>
      </c>
      <c r="G368" s="156">
        <f t="shared" si="148"/>
        <v>0</v>
      </c>
      <c r="H368" s="156">
        <f t="shared" si="148"/>
        <v>0</v>
      </c>
      <c r="I368" s="156">
        <f t="shared" si="148"/>
        <v>0</v>
      </c>
      <c r="J368" s="156">
        <f t="shared" si="148"/>
        <v>0</v>
      </c>
      <c r="K368" s="156">
        <f t="shared" si="148"/>
        <v>6063</v>
      </c>
      <c r="L368" s="3"/>
      <c r="M368" s="3"/>
      <c r="N368" s="3"/>
      <c r="O368" s="3"/>
      <c r="P368" s="3"/>
      <c r="Q368" s="3"/>
      <c r="R368" s="3"/>
    </row>
    <row r="369" spans="1:18" ht="14.25" customHeight="1">
      <c r="A369" s="172"/>
      <c r="B369" s="148" t="s">
        <v>813</v>
      </c>
      <c r="C369" s="149"/>
      <c r="D369" s="149">
        <v>8625</v>
      </c>
      <c r="E369" s="149"/>
      <c r="F369" s="149"/>
      <c r="G369" s="149"/>
      <c r="H369" s="149"/>
      <c r="I369" s="149"/>
      <c r="J369" s="149"/>
      <c r="K369" s="149">
        <f>SUM(C369:J369)</f>
        <v>8625</v>
      </c>
      <c r="L369" s="3"/>
      <c r="M369" s="3"/>
      <c r="N369" s="3"/>
      <c r="O369" s="3"/>
      <c r="P369" s="3"/>
      <c r="Q369" s="3"/>
      <c r="R369" s="3"/>
    </row>
    <row r="370" spans="1:18" s="11" customFormat="1" ht="14.25" customHeight="1">
      <c r="A370" s="22"/>
      <c r="B370" s="194" t="s">
        <v>494</v>
      </c>
      <c r="C370" s="20"/>
      <c r="D370" s="20"/>
      <c r="E370" s="20"/>
      <c r="F370" s="20"/>
      <c r="G370" s="20"/>
      <c r="H370" s="20"/>
      <c r="I370" s="20"/>
      <c r="J370" s="20"/>
      <c r="K370" s="149">
        <f>SUM(C370:J370)</f>
        <v>0</v>
      </c>
      <c r="L370" s="3"/>
      <c r="M370" s="3"/>
      <c r="N370" s="3"/>
      <c r="O370" s="3"/>
      <c r="P370" s="3"/>
      <c r="Q370" s="3"/>
      <c r="R370" s="3"/>
    </row>
    <row r="371" spans="1:18" s="11" customFormat="1" ht="27.75" customHeight="1" thickBot="1">
      <c r="A371" s="171"/>
      <c r="B371" s="155" t="s">
        <v>814</v>
      </c>
      <c r="C371" s="156">
        <f>C369+C370</f>
        <v>0</v>
      </c>
      <c r="D371" s="156">
        <f aca="true" t="shared" si="149" ref="D371:K371">D369+D370</f>
        <v>8625</v>
      </c>
      <c r="E371" s="156">
        <f t="shared" si="149"/>
        <v>0</v>
      </c>
      <c r="F371" s="156">
        <f t="shared" si="149"/>
        <v>0</v>
      </c>
      <c r="G371" s="156">
        <f t="shared" si="149"/>
        <v>0</v>
      </c>
      <c r="H371" s="156">
        <f t="shared" si="149"/>
        <v>0</v>
      </c>
      <c r="I371" s="156">
        <f t="shared" si="149"/>
        <v>0</v>
      </c>
      <c r="J371" s="156">
        <f t="shared" si="149"/>
        <v>0</v>
      </c>
      <c r="K371" s="156">
        <f t="shared" si="149"/>
        <v>8625</v>
      </c>
      <c r="L371" s="3"/>
      <c r="M371" s="3"/>
      <c r="N371" s="3"/>
      <c r="O371" s="3"/>
      <c r="P371" s="3"/>
      <c r="Q371" s="3"/>
      <c r="R371" s="3"/>
    </row>
    <row r="372" spans="1:18" ht="14.25" customHeight="1">
      <c r="A372" s="229"/>
      <c r="B372" s="172" t="s">
        <v>150</v>
      </c>
      <c r="C372" s="149">
        <v>114903</v>
      </c>
      <c r="D372" s="149">
        <v>66825</v>
      </c>
      <c r="E372" s="149"/>
      <c r="F372" s="149"/>
      <c r="G372" s="149">
        <v>1400</v>
      </c>
      <c r="H372" s="149"/>
      <c r="I372" s="149"/>
      <c r="J372" s="149"/>
      <c r="K372" s="149">
        <f>SUM(C372:J372)</f>
        <v>183128</v>
      </c>
      <c r="L372" s="3"/>
      <c r="M372" s="3"/>
      <c r="N372" s="3"/>
      <c r="O372" s="3"/>
      <c r="P372" s="3"/>
      <c r="Q372" s="3"/>
      <c r="R372" s="3"/>
    </row>
    <row r="373" spans="1:18" s="11" customFormat="1" ht="14.25" customHeight="1">
      <c r="A373" s="21"/>
      <c r="B373" s="194" t="s">
        <v>494</v>
      </c>
      <c r="C373" s="20"/>
      <c r="D373" s="20">
        <v>-1300</v>
      </c>
      <c r="E373" s="20"/>
      <c r="F373" s="20"/>
      <c r="G373" s="20">
        <v>1300</v>
      </c>
      <c r="H373" s="20"/>
      <c r="I373" s="20"/>
      <c r="J373" s="20"/>
      <c r="K373" s="149">
        <f>SUM(C373:J373)</f>
        <v>0</v>
      </c>
      <c r="L373" s="3"/>
      <c r="M373" s="3"/>
      <c r="N373" s="3"/>
      <c r="O373" s="3"/>
      <c r="P373" s="3"/>
      <c r="Q373" s="3"/>
      <c r="R373" s="3"/>
    </row>
    <row r="374" spans="1:18" s="11" customFormat="1" ht="14.25" customHeight="1" thickBot="1">
      <c r="A374" s="171"/>
      <c r="B374" s="171" t="s">
        <v>570</v>
      </c>
      <c r="C374" s="156">
        <f>C372+C373</f>
        <v>114903</v>
      </c>
      <c r="D374" s="156">
        <f aca="true" t="shared" si="150" ref="D374:K374">D372+D373</f>
        <v>65525</v>
      </c>
      <c r="E374" s="156">
        <f t="shared" si="150"/>
        <v>0</v>
      </c>
      <c r="F374" s="156">
        <f t="shared" si="150"/>
        <v>0</v>
      </c>
      <c r="G374" s="156">
        <f t="shared" si="150"/>
        <v>2700</v>
      </c>
      <c r="H374" s="156">
        <f t="shared" si="150"/>
        <v>0</v>
      </c>
      <c r="I374" s="156">
        <f t="shared" si="150"/>
        <v>0</v>
      </c>
      <c r="J374" s="156">
        <f t="shared" si="150"/>
        <v>0</v>
      </c>
      <c r="K374" s="156">
        <f t="shared" si="150"/>
        <v>183128</v>
      </c>
      <c r="L374" s="3"/>
      <c r="M374" s="3"/>
      <c r="N374" s="3"/>
      <c r="O374" s="3"/>
      <c r="P374" s="3"/>
      <c r="Q374" s="3"/>
      <c r="R374" s="3"/>
    </row>
    <row r="375" spans="1:18" ht="14.25" customHeight="1">
      <c r="A375" s="229" t="s">
        <v>34</v>
      </c>
      <c r="B375" s="230" t="s">
        <v>62</v>
      </c>
      <c r="C375" s="231">
        <f>C378+C381+C384+C387+C390+C393+C396+C399+C402+C405+C408+C411+C414+C417+C420+C423+C426+C429+C432+C435+C438+C441</f>
        <v>477899</v>
      </c>
      <c r="D375" s="231">
        <f aca="true" t="shared" si="151" ref="D375:K375">D378+D381+D384+D387+D390+D393+D396+D399+D402+D405+D408+D411+D414+D417+D420+D423+D426+D429+D432+D435+D438+D441</f>
        <v>194963</v>
      </c>
      <c r="E375" s="231">
        <f t="shared" si="151"/>
        <v>0</v>
      </c>
      <c r="F375" s="231">
        <f t="shared" si="151"/>
        <v>0</v>
      </c>
      <c r="G375" s="231">
        <f>G378+G381+G384+G387+G390+G393+G396+G399+G402+G405+G408+G411+G414+G417+G420+G423+G426+G429+G432+G435+G438+G441</f>
        <v>49070</v>
      </c>
      <c r="H375" s="231">
        <f t="shared" si="151"/>
        <v>0</v>
      </c>
      <c r="I375" s="231">
        <f t="shared" si="151"/>
        <v>0</v>
      </c>
      <c r="J375" s="231">
        <f t="shared" si="151"/>
        <v>0</v>
      </c>
      <c r="K375" s="231">
        <f t="shared" si="151"/>
        <v>721932</v>
      </c>
      <c r="L375" s="3"/>
      <c r="M375" s="3"/>
      <c r="N375" s="3"/>
      <c r="O375" s="3"/>
      <c r="P375" s="3"/>
      <c r="Q375" s="3"/>
      <c r="R375" s="3"/>
    </row>
    <row r="376" spans="1:18" s="11" customFormat="1" ht="14.25" customHeight="1">
      <c r="A376" s="229"/>
      <c r="B376" s="145" t="s">
        <v>494</v>
      </c>
      <c r="C376" s="231">
        <f>C379+C382+C385+C388+C391+C394+C397+C400+C403+C406+C409+C412+C415+C418+C421+C424+C427+C430+C433+C436+C439+C442</f>
        <v>3732</v>
      </c>
      <c r="D376" s="231">
        <f aca="true" t="shared" si="152" ref="D376:K376">D379+D382+D385+D388+D391+D394+D397+D400+D403+D406+D409+D412+D415+D418+D421+D424+D427+D430+D433+D436+D439+D442</f>
        <v>-9137</v>
      </c>
      <c r="E376" s="231">
        <f t="shared" si="152"/>
        <v>0</v>
      </c>
      <c r="F376" s="231">
        <f t="shared" si="152"/>
        <v>0</v>
      </c>
      <c r="G376" s="231">
        <f t="shared" si="152"/>
        <v>5405</v>
      </c>
      <c r="H376" s="231">
        <f t="shared" si="152"/>
        <v>0</v>
      </c>
      <c r="I376" s="231">
        <f t="shared" si="152"/>
        <v>0</v>
      </c>
      <c r="J376" s="231">
        <f t="shared" si="152"/>
        <v>0</v>
      </c>
      <c r="K376" s="231">
        <f t="shared" si="152"/>
        <v>0</v>
      </c>
      <c r="L376" s="3"/>
      <c r="M376" s="3"/>
      <c r="N376" s="3"/>
      <c r="O376" s="3"/>
      <c r="P376" s="3"/>
      <c r="Q376" s="3"/>
      <c r="R376" s="3"/>
    </row>
    <row r="377" spans="1:18" s="11" customFormat="1" ht="14.25" customHeight="1" thickBot="1">
      <c r="A377" s="232"/>
      <c r="B377" s="237" t="s">
        <v>571</v>
      </c>
      <c r="C377" s="238">
        <f>C375+C376</f>
        <v>481631</v>
      </c>
      <c r="D377" s="238">
        <f aca="true" t="shared" si="153" ref="D377:K377">D375+D376</f>
        <v>185826</v>
      </c>
      <c r="E377" s="238">
        <f t="shared" si="153"/>
        <v>0</v>
      </c>
      <c r="F377" s="238">
        <f t="shared" si="153"/>
        <v>0</v>
      </c>
      <c r="G377" s="238">
        <f t="shared" si="153"/>
        <v>54475</v>
      </c>
      <c r="H377" s="238">
        <f t="shared" si="153"/>
        <v>0</v>
      </c>
      <c r="I377" s="238">
        <f t="shared" si="153"/>
        <v>0</v>
      </c>
      <c r="J377" s="238">
        <f t="shared" si="153"/>
        <v>0</v>
      </c>
      <c r="K377" s="238">
        <f t="shared" si="153"/>
        <v>721932</v>
      </c>
      <c r="L377" s="3"/>
      <c r="M377" s="3"/>
      <c r="N377" s="3"/>
      <c r="O377" s="3"/>
      <c r="P377" s="3"/>
      <c r="Q377" s="3"/>
      <c r="R377" s="3"/>
    </row>
    <row r="378" spans="1:18" s="11" customFormat="1" ht="14.25" customHeight="1">
      <c r="A378" s="187"/>
      <c r="B378" s="148" t="s">
        <v>386</v>
      </c>
      <c r="C378" s="149"/>
      <c r="D378" s="149">
        <v>2233</v>
      </c>
      <c r="E378" s="149"/>
      <c r="F378" s="149"/>
      <c r="G378" s="149">
        <v>1325</v>
      </c>
      <c r="H378" s="149"/>
      <c r="I378" s="149"/>
      <c r="J378" s="149"/>
      <c r="K378" s="149">
        <f>SUM(C378:J378)</f>
        <v>3558</v>
      </c>
      <c r="L378" s="8"/>
      <c r="M378" s="8"/>
      <c r="N378" s="8"/>
      <c r="O378" s="8"/>
      <c r="P378" s="8"/>
      <c r="Q378" s="3"/>
      <c r="R378" s="3"/>
    </row>
    <row r="379" spans="1:18" s="11" customFormat="1" ht="14.25" customHeight="1">
      <c r="A379" s="19"/>
      <c r="B379" s="194" t="s">
        <v>494</v>
      </c>
      <c r="C379" s="20"/>
      <c r="D379" s="20"/>
      <c r="E379" s="20"/>
      <c r="F379" s="20"/>
      <c r="G379" s="20"/>
      <c r="H379" s="20"/>
      <c r="I379" s="20"/>
      <c r="J379" s="20"/>
      <c r="K379" s="149">
        <f>SUM(C379:J379)</f>
        <v>0</v>
      </c>
      <c r="L379" s="8"/>
      <c r="M379" s="8"/>
      <c r="N379" s="8"/>
      <c r="O379" s="8"/>
      <c r="P379" s="8"/>
      <c r="Q379" s="3"/>
      <c r="R379" s="3"/>
    </row>
    <row r="380" spans="1:18" s="11" customFormat="1" ht="14.25" customHeight="1" thickBot="1">
      <c r="A380" s="175"/>
      <c r="B380" s="155" t="s">
        <v>572</v>
      </c>
      <c r="C380" s="156">
        <f>C378+C379</f>
        <v>0</v>
      </c>
      <c r="D380" s="156">
        <f aca="true" t="shared" si="154" ref="D380:K380">D378+D379</f>
        <v>2233</v>
      </c>
      <c r="E380" s="156">
        <f t="shared" si="154"/>
        <v>0</v>
      </c>
      <c r="F380" s="156">
        <f t="shared" si="154"/>
        <v>0</v>
      </c>
      <c r="G380" s="156">
        <f t="shared" si="154"/>
        <v>1325</v>
      </c>
      <c r="H380" s="156">
        <f t="shared" si="154"/>
        <v>0</v>
      </c>
      <c r="I380" s="156">
        <f t="shared" si="154"/>
        <v>0</v>
      </c>
      <c r="J380" s="156">
        <f t="shared" si="154"/>
        <v>0</v>
      </c>
      <c r="K380" s="156">
        <f t="shared" si="154"/>
        <v>3558</v>
      </c>
      <c r="L380" s="8"/>
      <c r="M380" s="8"/>
      <c r="N380" s="8"/>
      <c r="O380" s="8"/>
      <c r="P380" s="8"/>
      <c r="Q380" s="3"/>
      <c r="R380" s="3"/>
    </row>
    <row r="381" spans="1:18" s="11" customFormat="1" ht="14.25" customHeight="1">
      <c r="A381" s="187"/>
      <c r="B381" s="148" t="s">
        <v>153</v>
      </c>
      <c r="C381" s="149">
        <v>600</v>
      </c>
      <c r="D381" s="149">
        <v>5707</v>
      </c>
      <c r="E381" s="149"/>
      <c r="F381" s="149"/>
      <c r="G381" s="149">
        <v>2025</v>
      </c>
      <c r="H381" s="149"/>
      <c r="I381" s="149"/>
      <c r="J381" s="149"/>
      <c r="K381" s="149">
        <f>SUM(C381:J381)</f>
        <v>8332</v>
      </c>
      <c r="L381" s="8"/>
      <c r="M381" s="8"/>
      <c r="N381" s="8"/>
      <c r="O381" s="8"/>
      <c r="P381" s="8"/>
      <c r="Q381" s="3"/>
      <c r="R381" s="3"/>
    </row>
    <row r="382" spans="1:18" s="11" customFormat="1" ht="14.25" customHeight="1">
      <c r="A382" s="19"/>
      <c r="B382" s="194" t="s">
        <v>494</v>
      </c>
      <c r="C382" s="20"/>
      <c r="D382" s="20">
        <v>-229</v>
      </c>
      <c r="E382" s="20"/>
      <c r="F382" s="20"/>
      <c r="G382" s="20">
        <v>229</v>
      </c>
      <c r="H382" s="20"/>
      <c r="I382" s="20"/>
      <c r="J382" s="20"/>
      <c r="K382" s="149">
        <f>SUM(C382:J382)</f>
        <v>0</v>
      </c>
      <c r="L382" s="8"/>
      <c r="M382" s="8"/>
      <c r="N382" s="8"/>
      <c r="O382" s="8"/>
      <c r="P382" s="8"/>
      <c r="Q382" s="3"/>
      <c r="R382" s="3"/>
    </row>
    <row r="383" spans="1:18" s="11" customFormat="1" ht="27.75" customHeight="1" thickBot="1">
      <c r="A383" s="175"/>
      <c r="B383" s="155" t="s">
        <v>573</v>
      </c>
      <c r="C383" s="156">
        <f>C381+C382</f>
        <v>600</v>
      </c>
      <c r="D383" s="156">
        <f aca="true" t="shared" si="155" ref="D383:K383">D381+D382</f>
        <v>5478</v>
      </c>
      <c r="E383" s="156">
        <f t="shared" si="155"/>
        <v>0</v>
      </c>
      <c r="F383" s="156">
        <f t="shared" si="155"/>
        <v>0</v>
      </c>
      <c r="G383" s="156">
        <f t="shared" si="155"/>
        <v>2254</v>
      </c>
      <c r="H383" s="156">
        <f t="shared" si="155"/>
        <v>0</v>
      </c>
      <c r="I383" s="156">
        <f t="shared" si="155"/>
        <v>0</v>
      </c>
      <c r="J383" s="156">
        <f t="shared" si="155"/>
        <v>0</v>
      </c>
      <c r="K383" s="156">
        <f t="shared" si="155"/>
        <v>8332</v>
      </c>
      <c r="L383" s="8"/>
      <c r="M383" s="8"/>
      <c r="N383" s="8"/>
      <c r="O383" s="8"/>
      <c r="P383" s="8"/>
      <c r="Q383" s="3"/>
      <c r="R383" s="3"/>
    </row>
    <row r="384" spans="1:18" s="11" customFormat="1" ht="14.25" customHeight="1">
      <c r="A384" s="187"/>
      <c r="B384" s="148" t="s">
        <v>154</v>
      </c>
      <c r="C384" s="149">
        <v>1800</v>
      </c>
      <c r="D384" s="149">
        <v>3852</v>
      </c>
      <c r="E384" s="149"/>
      <c r="F384" s="149"/>
      <c r="G384" s="149">
        <v>1025</v>
      </c>
      <c r="H384" s="149"/>
      <c r="I384" s="149"/>
      <c r="J384" s="149"/>
      <c r="K384" s="149">
        <f>SUM(C384:J384)</f>
        <v>6677</v>
      </c>
      <c r="L384" s="7"/>
      <c r="M384" s="7"/>
      <c r="N384" s="7"/>
      <c r="O384" s="7"/>
      <c r="P384" s="7"/>
      <c r="Q384" s="5"/>
      <c r="R384" s="3"/>
    </row>
    <row r="385" spans="1:18" s="11" customFormat="1" ht="14.25" customHeight="1">
      <c r="A385" s="19"/>
      <c r="B385" s="194" t="s">
        <v>494</v>
      </c>
      <c r="C385" s="20"/>
      <c r="D385" s="20">
        <v>-195</v>
      </c>
      <c r="E385" s="20"/>
      <c r="F385" s="20"/>
      <c r="G385" s="20">
        <v>195</v>
      </c>
      <c r="H385" s="20"/>
      <c r="I385" s="20"/>
      <c r="J385" s="20"/>
      <c r="K385" s="149">
        <f>SUM(C385:J385)</f>
        <v>0</v>
      </c>
      <c r="L385" s="7"/>
      <c r="M385" s="7"/>
      <c r="N385" s="7"/>
      <c r="O385" s="7"/>
      <c r="P385" s="7"/>
      <c r="Q385" s="5"/>
      <c r="R385" s="3"/>
    </row>
    <row r="386" spans="1:18" s="11" customFormat="1" ht="27" customHeight="1" thickBot="1">
      <c r="A386" s="175"/>
      <c r="B386" s="155" t="s">
        <v>574</v>
      </c>
      <c r="C386" s="156">
        <f>C384+C385</f>
        <v>1800</v>
      </c>
      <c r="D386" s="156">
        <f aca="true" t="shared" si="156" ref="D386:I386">D384+D385</f>
        <v>3657</v>
      </c>
      <c r="E386" s="156">
        <f t="shared" si="156"/>
        <v>0</v>
      </c>
      <c r="F386" s="156">
        <f t="shared" si="156"/>
        <v>0</v>
      </c>
      <c r="G386" s="156">
        <f t="shared" si="156"/>
        <v>1220</v>
      </c>
      <c r="H386" s="156">
        <f t="shared" si="156"/>
        <v>0</v>
      </c>
      <c r="I386" s="156">
        <f t="shared" si="156"/>
        <v>0</v>
      </c>
      <c r="J386" s="156">
        <f>J384+J385</f>
        <v>0</v>
      </c>
      <c r="K386" s="156">
        <f>K384+K385</f>
        <v>6677</v>
      </c>
      <c r="L386" s="7"/>
      <c r="M386" s="7"/>
      <c r="N386" s="7"/>
      <c r="O386" s="7"/>
      <c r="P386" s="7"/>
      <c r="Q386" s="5"/>
      <c r="R386" s="3"/>
    </row>
    <row r="387" spans="1:18" s="11" customFormat="1" ht="14.25" customHeight="1">
      <c r="A387" s="187"/>
      <c r="B387" s="148" t="s">
        <v>387</v>
      </c>
      <c r="C387" s="149"/>
      <c r="D387" s="149">
        <v>3652</v>
      </c>
      <c r="E387" s="149"/>
      <c r="F387" s="149"/>
      <c r="G387" s="149">
        <v>1725</v>
      </c>
      <c r="H387" s="149"/>
      <c r="I387" s="149"/>
      <c r="J387" s="149"/>
      <c r="K387" s="149">
        <f>SUM(C387:J387)</f>
        <v>5377</v>
      </c>
      <c r="L387" s="8"/>
      <c r="M387" s="8"/>
      <c r="N387" s="8"/>
      <c r="O387" s="8"/>
      <c r="P387" s="8"/>
      <c r="Q387" s="3"/>
      <c r="R387" s="3"/>
    </row>
    <row r="388" spans="1:18" s="11" customFormat="1" ht="14.25" customHeight="1">
      <c r="A388" s="19"/>
      <c r="B388" s="194" t="s">
        <v>494</v>
      </c>
      <c r="C388" s="20"/>
      <c r="D388" s="20">
        <v>-165</v>
      </c>
      <c r="E388" s="20"/>
      <c r="F388" s="20"/>
      <c r="G388" s="20">
        <v>165</v>
      </c>
      <c r="H388" s="20"/>
      <c r="I388" s="20"/>
      <c r="J388" s="20"/>
      <c r="K388" s="149">
        <f>SUM(C388:J388)</f>
        <v>0</v>
      </c>
      <c r="L388" s="8"/>
      <c r="M388" s="8"/>
      <c r="N388" s="8"/>
      <c r="O388" s="8"/>
      <c r="P388" s="8"/>
      <c r="Q388" s="3"/>
      <c r="R388" s="3"/>
    </row>
    <row r="389" spans="1:18" s="11" customFormat="1" ht="14.25" customHeight="1" thickBot="1">
      <c r="A389" s="175"/>
      <c r="B389" s="155" t="s">
        <v>575</v>
      </c>
      <c r="C389" s="156">
        <f>C387+C388</f>
        <v>0</v>
      </c>
      <c r="D389" s="156">
        <f aca="true" t="shared" si="157" ref="D389:K389">D387+D388</f>
        <v>3487</v>
      </c>
      <c r="E389" s="156">
        <f t="shared" si="157"/>
        <v>0</v>
      </c>
      <c r="F389" s="156">
        <f t="shared" si="157"/>
        <v>0</v>
      </c>
      <c r="G389" s="156">
        <f t="shared" si="157"/>
        <v>1890</v>
      </c>
      <c r="H389" s="156">
        <f t="shared" si="157"/>
        <v>0</v>
      </c>
      <c r="I389" s="156">
        <f t="shared" si="157"/>
        <v>0</v>
      </c>
      <c r="J389" s="156">
        <f t="shared" si="157"/>
        <v>0</v>
      </c>
      <c r="K389" s="156">
        <f t="shared" si="157"/>
        <v>5377</v>
      </c>
      <c r="L389" s="8"/>
      <c r="M389" s="8"/>
      <c r="N389" s="8"/>
      <c r="O389" s="8"/>
      <c r="P389" s="8"/>
      <c r="Q389" s="3"/>
      <c r="R389" s="3"/>
    </row>
    <row r="390" spans="1:18" s="11" customFormat="1" ht="14.25" customHeight="1">
      <c r="A390" s="187"/>
      <c r="B390" s="148" t="s">
        <v>388</v>
      </c>
      <c r="C390" s="149"/>
      <c r="D390" s="149">
        <v>3582</v>
      </c>
      <c r="E390" s="149"/>
      <c r="F390" s="149"/>
      <c r="G390" s="149">
        <v>1300</v>
      </c>
      <c r="H390" s="149"/>
      <c r="I390" s="149"/>
      <c r="J390" s="149"/>
      <c r="K390" s="149">
        <f>SUM(C390:J390)</f>
        <v>4882</v>
      </c>
      <c r="L390" s="8"/>
      <c r="M390" s="8"/>
      <c r="N390" s="8"/>
      <c r="O390" s="8"/>
      <c r="P390" s="8"/>
      <c r="Q390" s="3"/>
      <c r="R390" s="3"/>
    </row>
    <row r="391" spans="1:18" s="11" customFormat="1" ht="14.25" customHeight="1">
      <c r="A391" s="19"/>
      <c r="B391" s="194" t="s">
        <v>494</v>
      </c>
      <c r="C391" s="20"/>
      <c r="D391" s="20"/>
      <c r="E391" s="20"/>
      <c r="F391" s="20"/>
      <c r="G391" s="20"/>
      <c r="H391" s="20"/>
      <c r="I391" s="20"/>
      <c r="J391" s="20"/>
      <c r="K391" s="149">
        <f>SUM(C391:J391)</f>
        <v>0</v>
      </c>
      <c r="L391" s="8"/>
      <c r="M391" s="8"/>
      <c r="N391" s="8"/>
      <c r="O391" s="8"/>
      <c r="P391" s="8"/>
      <c r="Q391" s="3"/>
      <c r="R391" s="3"/>
    </row>
    <row r="392" spans="1:18" s="11" customFormat="1" ht="14.25" customHeight="1" thickBot="1">
      <c r="A392" s="175"/>
      <c r="B392" s="155" t="s">
        <v>576</v>
      </c>
      <c r="C392" s="156">
        <f>C390+C391</f>
        <v>0</v>
      </c>
      <c r="D392" s="156">
        <f aca="true" t="shared" si="158" ref="D392:K392">D390+D391</f>
        <v>3582</v>
      </c>
      <c r="E392" s="156">
        <f t="shared" si="158"/>
        <v>0</v>
      </c>
      <c r="F392" s="156">
        <f t="shared" si="158"/>
        <v>0</v>
      </c>
      <c r="G392" s="156">
        <f t="shared" si="158"/>
        <v>1300</v>
      </c>
      <c r="H392" s="156">
        <f t="shared" si="158"/>
        <v>0</v>
      </c>
      <c r="I392" s="156">
        <f t="shared" si="158"/>
        <v>0</v>
      </c>
      <c r="J392" s="156">
        <f t="shared" si="158"/>
        <v>0</v>
      </c>
      <c r="K392" s="156">
        <f t="shared" si="158"/>
        <v>4882</v>
      </c>
      <c r="L392" s="8"/>
      <c r="M392" s="8"/>
      <c r="N392" s="8"/>
      <c r="O392" s="8"/>
      <c r="P392" s="8"/>
      <c r="Q392" s="3"/>
      <c r="R392" s="3"/>
    </row>
    <row r="393" spans="1:18" s="11" customFormat="1" ht="14.25" customHeight="1">
      <c r="A393" s="187"/>
      <c r="B393" s="148" t="s">
        <v>389</v>
      </c>
      <c r="C393" s="149"/>
      <c r="D393" s="149">
        <v>3924</v>
      </c>
      <c r="E393" s="149"/>
      <c r="F393" s="149"/>
      <c r="G393" s="149">
        <v>1925</v>
      </c>
      <c r="H393" s="149"/>
      <c r="I393" s="149"/>
      <c r="J393" s="149"/>
      <c r="K393" s="149">
        <f>SUM(C393:J393)</f>
        <v>5849</v>
      </c>
      <c r="L393" s="8"/>
      <c r="M393" s="8"/>
      <c r="N393" s="8"/>
      <c r="O393" s="8"/>
      <c r="P393" s="8"/>
      <c r="Q393" s="3"/>
      <c r="R393" s="3"/>
    </row>
    <row r="394" spans="1:18" s="11" customFormat="1" ht="14.25" customHeight="1">
      <c r="A394" s="19"/>
      <c r="B394" s="194" t="s">
        <v>494</v>
      </c>
      <c r="C394" s="20"/>
      <c r="D394" s="20"/>
      <c r="E394" s="20"/>
      <c r="F394" s="20"/>
      <c r="G394" s="20"/>
      <c r="H394" s="20"/>
      <c r="I394" s="20"/>
      <c r="J394" s="20"/>
      <c r="K394" s="149">
        <f>SUM(C394:J394)</f>
        <v>0</v>
      </c>
      <c r="L394" s="8"/>
      <c r="M394" s="8"/>
      <c r="N394" s="8"/>
      <c r="O394" s="8"/>
      <c r="P394" s="8"/>
      <c r="Q394" s="3"/>
      <c r="R394" s="3"/>
    </row>
    <row r="395" spans="1:18" s="11" customFormat="1" ht="14.25" customHeight="1" thickBot="1">
      <c r="A395" s="175"/>
      <c r="B395" s="155" t="s">
        <v>577</v>
      </c>
      <c r="C395" s="156">
        <f>C393+C394</f>
        <v>0</v>
      </c>
      <c r="D395" s="156">
        <f aca="true" t="shared" si="159" ref="D395:K395">D393+D394</f>
        <v>3924</v>
      </c>
      <c r="E395" s="156">
        <f t="shared" si="159"/>
        <v>0</v>
      </c>
      <c r="F395" s="156">
        <f t="shared" si="159"/>
        <v>0</v>
      </c>
      <c r="G395" s="156">
        <f t="shared" si="159"/>
        <v>1925</v>
      </c>
      <c r="H395" s="156">
        <f t="shared" si="159"/>
        <v>0</v>
      </c>
      <c r="I395" s="156">
        <f t="shared" si="159"/>
        <v>0</v>
      </c>
      <c r="J395" s="156">
        <f t="shared" si="159"/>
        <v>0</v>
      </c>
      <c r="K395" s="156">
        <f t="shared" si="159"/>
        <v>5849</v>
      </c>
      <c r="L395" s="8"/>
      <c r="M395" s="8"/>
      <c r="N395" s="8"/>
      <c r="O395" s="8"/>
      <c r="P395" s="8"/>
      <c r="Q395" s="3"/>
      <c r="R395" s="3"/>
    </row>
    <row r="396" spans="1:18" s="11" customFormat="1" ht="14.25" customHeight="1">
      <c r="A396" s="187"/>
      <c r="B396" s="148" t="s">
        <v>161</v>
      </c>
      <c r="C396" s="149"/>
      <c r="D396" s="149">
        <v>7102</v>
      </c>
      <c r="E396" s="149"/>
      <c r="F396" s="149"/>
      <c r="G396" s="149">
        <v>2425</v>
      </c>
      <c r="H396" s="149"/>
      <c r="I396" s="149"/>
      <c r="J396" s="149"/>
      <c r="K396" s="149">
        <f>SUM(C396:J396)</f>
        <v>9527</v>
      </c>
      <c r="L396" s="8"/>
      <c r="M396" s="8"/>
      <c r="N396" s="8"/>
      <c r="O396" s="8"/>
      <c r="P396" s="8"/>
      <c r="Q396" s="3"/>
      <c r="R396" s="3"/>
    </row>
    <row r="397" spans="1:18" s="11" customFormat="1" ht="14.25" customHeight="1">
      <c r="A397" s="19"/>
      <c r="B397" s="194" t="s">
        <v>494</v>
      </c>
      <c r="C397" s="20"/>
      <c r="D397" s="20">
        <v>-630</v>
      </c>
      <c r="E397" s="20"/>
      <c r="F397" s="20"/>
      <c r="G397" s="20">
        <v>630</v>
      </c>
      <c r="H397" s="20"/>
      <c r="I397" s="20"/>
      <c r="J397" s="20"/>
      <c r="K397" s="149">
        <f>SUM(C397:J397)</f>
        <v>0</v>
      </c>
      <c r="L397" s="8"/>
      <c r="M397" s="8"/>
      <c r="N397" s="8"/>
      <c r="O397" s="8"/>
      <c r="P397" s="8"/>
      <c r="Q397" s="3"/>
      <c r="R397" s="3"/>
    </row>
    <row r="398" spans="1:18" s="11" customFormat="1" ht="27" customHeight="1" thickBot="1">
      <c r="A398" s="175"/>
      <c r="B398" s="155" t="s">
        <v>578</v>
      </c>
      <c r="C398" s="156">
        <f>C396+C397</f>
        <v>0</v>
      </c>
      <c r="D398" s="156">
        <f aca="true" t="shared" si="160" ref="D398:K398">D396+D397</f>
        <v>6472</v>
      </c>
      <c r="E398" s="156">
        <f t="shared" si="160"/>
        <v>0</v>
      </c>
      <c r="F398" s="156">
        <f t="shared" si="160"/>
        <v>0</v>
      </c>
      <c r="G398" s="156">
        <f t="shared" si="160"/>
        <v>3055</v>
      </c>
      <c r="H398" s="156">
        <f t="shared" si="160"/>
        <v>0</v>
      </c>
      <c r="I398" s="156">
        <f t="shared" si="160"/>
        <v>0</v>
      </c>
      <c r="J398" s="156">
        <f t="shared" si="160"/>
        <v>0</v>
      </c>
      <c r="K398" s="156">
        <f t="shared" si="160"/>
        <v>9527</v>
      </c>
      <c r="L398" s="8"/>
      <c r="M398" s="8"/>
      <c r="N398" s="8"/>
      <c r="O398" s="8"/>
      <c r="P398" s="8"/>
      <c r="Q398" s="3"/>
      <c r="R398" s="3"/>
    </row>
    <row r="399" spans="1:18" s="11" customFormat="1" ht="14.25" customHeight="1">
      <c r="A399" s="187"/>
      <c r="B399" s="148" t="s">
        <v>162</v>
      </c>
      <c r="C399" s="149"/>
      <c r="D399" s="149">
        <v>3290</v>
      </c>
      <c r="E399" s="149"/>
      <c r="F399" s="149"/>
      <c r="G399" s="149">
        <v>525</v>
      </c>
      <c r="H399" s="149"/>
      <c r="I399" s="149"/>
      <c r="J399" s="149"/>
      <c r="K399" s="149">
        <f>SUM(C399:J399)</f>
        <v>3815</v>
      </c>
      <c r="L399" s="7"/>
      <c r="M399" s="7"/>
      <c r="N399" s="7"/>
      <c r="O399" s="7"/>
      <c r="P399" s="7"/>
      <c r="Q399" s="5"/>
      <c r="R399" s="3"/>
    </row>
    <row r="400" spans="1:18" s="11" customFormat="1" ht="14.25" customHeight="1">
      <c r="A400" s="19"/>
      <c r="B400" s="194" t="s">
        <v>494</v>
      </c>
      <c r="C400" s="20"/>
      <c r="D400" s="20">
        <v>-162</v>
      </c>
      <c r="E400" s="20"/>
      <c r="F400" s="20"/>
      <c r="G400" s="20">
        <v>162</v>
      </c>
      <c r="H400" s="20"/>
      <c r="I400" s="20"/>
      <c r="J400" s="20"/>
      <c r="K400" s="149">
        <f>SUM(C400:J400)</f>
        <v>0</v>
      </c>
      <c r="L400" s="7"/>
      <c r="M400" s="7"/>
      <c r="N400" s="7"/>
      <c r="O400" s="7"/>
      <c r="P400" s="7"/>
      <c r="Q400" s="5"/>
      <c r="R400" s="3"/>
    </row>
    <row r="401" spans="1:18" s="11" customFormat="1" ht="28.5" customHeight="1" thickBot="1">
      <c r="A401" s="175"/>
      <c r="B401" s="155" t="s">
        <v>579</v>
      </c>
      <c r="C401" s="156">
        <f>C399+C400</f>
        <v>0</v>
      </c>
      <c r="D401" s="156">
        <f aca="true" t="shared" si="161" ref="D401:K401">D399+D400</f>
        <v>3128</v>
      </c>
      <c r="E401" s="156">
        <f t="shared" si="161"/>
        <v>0</v>
      </c>
      <c r="F401" s="156">
        <f t="shared" si="161"/>
        <v>0</v>
      </c>
      <c r="G401" s="156">
        <f t="shared" si="161"/>
        <v>687</v>
      </c>
      <c r="H401" s="156">
        <f t="shared" si="161"/>
        <v>0</v>
      </c>
      <c r="I401" s="156">
        <f t="shared" si="161"/>
        <v>0</v>
      </c>
      <c r="J401" s="156">
        <f t="shared" si="161"/>
        <v>0</v>
      </c>
      <c r="K401" s="156">
        <f t="shared" si="161"/>
        <v>3815</v>
      </c>
      <c r="L401" s="7"/>
      <c r="M401" s="7"/>
      <c r="N401" s="7"/>
      <c r="O401" s="7"/>
      <c r="P401" s="7"/>
      <c r="Q401" s="5"/>
      <c r="R401" s="3"/>
    </row>
    <row r="402" spans="1:18" s="11" customFormat="1" ht="26.25" customHeight="1">
      <c r="A402" s="187"/>
      <c r="B402" s="148" t="s">
        <v>163</v>
      </c>
      <c r="C402" s="149"/>
      <c r="D402" s="149">
        <v>3194</v>
      </c>
      <c r="E402" s="149"/>
      <c r="F402" s="149"/>
      <c r="G402" s="149">
        <v>300</v>
      </c>
      <c r="H402" s="149"/>
      <c r="I402" s="149"/>
      <c r="J402" s="149"/>
      <c r="K402" s="149">
        <f>SUM(C402:J402)</f>
        <v>3494</v>
      </c>
      <c r="L402" s="7"/>
      <c r="M402" s="7"/>
      <c r="N402" s="7"/>
      <c r="O402" s="7"/>
      <c r="P402" s="7"/>
      <c r="Q402" s="5"/>
      <c r="R402" s="3"/>
    </row>
    <row r="403" spans="1:18" s="11" customFormat="1" ht="19.5" customHeight="1">
      <c r="A403" s="19"/>
      <c r="B403" s="194" t="s">
        <v>494</v>
      </c>
      <c r="C403" s="20"/>
      <c r="D403" s="20">
        <v>-71</v>
      </c>
      <c r="E403" s="20"/>
      <c r="F403" s="20"/>
      <c r="G403" s="20">
        <v>71</v>
      </c>
      <c r="H403" s="20"/>
      <c r="I403" s="20"/>
      <c r="J403" s="20"/>
      <c r="K403" s="149">
        <f>SUM(C403:J403)</f>
        <v>0</v>
      </c>
      <c r="L403" s="7"/>
      <c r="M403" s="7"/>
      <c r="N403" s="7"/>
      <c r="O403" s="7"/>
      <c r="P403" s="7"/>
      <c r="Q403" s="5"/>
      <c r="R403" s="3"/>
    </row>
    <row r="404" spans="1:18" s="11" customFormat="1" ht="26.25" customHeight="1" thickBot="1">
      <c r="A404" s="162"/>
      <c r="B404" s="155" t="s">
        <v>580</v>
      </c>
      <c r="C404" s="156">
        <f>C402+C403</f>
        <v>0</v>
      </c>
      <c r="D404" s="156">
        <f aca="true" t="shared" si="162" ref="D404:K404">D402+D403</f>
        <v>3123</v>
      </c>
      <c r="E404" s="156">
        <f t="shared" si="162"/>
        <v>0</v>
      </c>
      <c r="F404" s="156">
        <f t="shared" si="162"/>
        <v>0</v>
      </c>
      <c r="G404" s="156">
        <f t="shared" si="162"/>
        <v>371</v>
      </c>
      <c r="H404" s="156">
        <f t="shared" si="162"/>
        <v>0</v>
      </c>
      <c r="I404" s="156">
        <f t="shared" si="162"/>
        <v>0</v>
      </c>
      <c r="J404" s="156">
        <f t="shared" si="162"/>
        <v>0</v>
      </c>
      <c r="K404" s="156">
        <f t="shared" si="162"/>
        <v>3494</v>
      </c>
      <c r="L404" s="7"/>
      <c r="M404" s="7"/>
      <c r="N404" s="7"/>
      <c r="O404" s="7"/>
      <c r="P404" s="7"/>
      <c r="Q404" s="5"/>
      <c r="R404" s="3"/>
    </row>
    <row r="405" spans="1:18" s="11" customFormat="1" ht="15" customHeight="1">
      <c r="A405" s="187"/>
      <c r="B405" s="148" t="s">
        <v>385</v>
      </c>
      <c r="C405" s="149"/>
      <c r="D405" s="149">
        <v>4937</v>
      </c>
      <c r="E405" s="149"/>
      <c r="F405" s="149"/>
      <c r="G405" s="149">
        <v>4525</v>
      </c>
      <c r="H405" s="149"/>
      <c r="I405" s="149"/>
      <c r="J405" s="149"/>
      <c r="K405" s="149">
        <f>SUM(C405:J405)</f>
        <v>9462</v>
      </c>
      <c r="L405" s="7"/>
      <c r="M405" s="7"/>
      <c r="N405" s="7"/>
      <c r="O405" s="7"/>
      <c r="P405" s="7"/>
      <c r="Q405" s="5"/>
      <c r="R405" s="3"/>
    </row>
    <row r="406" spans="1:18" s="11" customFormat="1" ht="15" customHeight="1">
      <c r="A406" s="19"/>
      <c r="B406" s="194" t="s">
        <v>494</v>
      </c>
      <c r="C406" s="20"/>
      <c r="D406" s="20"/>
      <c r="E406" s="20"/>
      <c r="F406" s="20"/>
      <c r="G406" s="20"/>
      <c r="H406" s="20"/>
      <c r="I406" s="20"/>
      <c r="J406" s="20"/>
      <c r="K406" s="149">
        <f>SUM(C406:J406)</f>
        <v>0</v>
      </c>
      <c r="L406" s="7"/>
      <c r="M406" s="7"/>
      <c r="N406" s="7"/>
      <c r="O406" s="7"/>
      <c r="P406" s="7"/>
      <c r="Q406" s="5"/>
      <c r="R406" s="3"/>
    </row>
    <row r="407" spans="1:18" s="11" customFormat="1" ht="15" customHeight="1" thickBot="1">
      <c r="A407" s="162"/>
      <c r="B407" s="155" t="s">
        <v>581</v>
      </c>
      <c r="C407" s="156">
        <f>C405+C406</f>
        <v>0</v>
      </c>
      <c r="D407" s="156">
        <f aca="true" t="shared" si="163" ref="D407:I407">D405+D406</f>
        <v>4937</v>
      </c>
      <c r="E407" s="156">
        <f t="shared" si="163"/>
        <v>0</v>
      </c>
      <c r="F407" s="156">
        <f t="shared" si="163"/>
        <v>0</v>
      </c>
      <c r="G407" s="156">
        <f t="shared" si="163"/>
        <v>4525</v>
      </c>
      <c r="H407" s="156">
        <f t="shared" si="163"/>
        <v>0</v>
      </c>
      <c r="I407" s="156">
        <f t="shared" si="163"/>
        <v>0</v>
      </c>
      <c r="J407" s="156">
        <f>J405+J406</f>
        <v>0</v>
      </c>
      <c r="K407" s="156">
        <f>K405+K406</f>
        <v>9462</v>
      </c>
      <c r="L407" s="7"/>
      <c r="M407" s="7"/>
      <c r="N407" s="7"/>
      <c r="O407" s="7"/>
      <c r="P407" s="7"/>
      <c r="Q407" s="5"/>
      <c r="R407" s="3"/>
    </row>
    <row r="408" spans="1:18" s="11" customFormat="1" ht="15" customHeight="1">
      <c r="A408" s="187"/>
      <c r="B408" s="148" t="s">
        <v>390</v>
      </c>
      <c r="C408" s="149"/>
      <c r="D408" s="149">
        <v>23527</v>
      </c>
      <c r="E408" s="149"/>
      <c r="F408" s="149"/>
      <c r="G408" s="149">
        <v>2525</v>
      </c>
      <c r="H408" s="149"/>
      <c r="I408" s="149"/>
      <c r="J408" s="149"/>
      <c r="K408" s="149">
        <f>SUM(C408:J408)</f>
        <v>26052</v>
      </c>
      <c r="L408" s="7"/>
      <c r="M408" s="7"/>
      <c r="N408" s="7"/>
      <c r="O408" s="7"/>
      <c r="P408" s="7"/>
      <c r="Q408" s="5"/>
      <c r="R408" s="3"/>
    </row>
    <row r="409" spans="1:18" s="11" customFormat="1" ht="15" customHeight="1">
      <c r="A409" s="19"/>
      <c r="B409" s="194" t="s">
        <v>494</v>
      </c>
      <c r="C409" s="20"/>
      <c r="D409" s="20">
        <v>885</v>
      </c>
      <c r="E409" s="20"/>
      <c r="F409" s="20"/>
      <c r="G409" s="20">
        <v>984</v>
      </c>
      <c r="H409" s="20"/>
      <c r="I409" s="20"/>
      <c r="J409" s="20"/>
      <c r="K409" s="149">
        <f>SUM(C409:J409)</f>
        <v>1869</v>
      </c>
      <c r="L409" s="7"/>
      <c r="M409" s="7"/>
      <c r="N409" s="7"/>
      <c r="O409" s="7"/>
      <c r="P409" s="7"/>
      <c r="Q409" s="5"/>
      <c r="R409" s="3"/>
    </row>
    <row r="410" spans="1:18" s="11" customFormat="1" ht="15" customHeight="1" thickBot="1">
      <c r="A410" s="162"/>
      <c r="B410" s="155" t="s">
        <v>582</v>
      </c>
      <c r="C410" s="156">
        <f>C408+C409</f>
        <v>0</v>
      </c>
      <c r="D410" s="156">
        <f aca="true" t="shared" si="164" ref="D410:K410">D408+D409</f>
        <v>24412</v>
      </c>
      <c r="E410" s="156">
        <f t="shared" si="164"/>
        <v>0</v>
      </c>
      <c r="F410" s="156">
        <f t="shared" si="164"/>
        <v>0</v>
      </c>
      <c r="G410" s="156">
        <f t="shared" si="164"/>
        <v>3509</v>
      </c>
      <c r="H410" s="156">
        <f t="shared" si="164"/>
        <v>0</v>
      </c>
      <c r="I410" s="156">
        <f t="shared" si="164"/>
        <v>0</v>
      </c>
      <c r="J410" s="156">
        <f t="shared" si="164"/>
        <v>0</v>
      </c>
      <c r="K410" s="156">
        <f t="shared" si="164"/>
        <v>27921</v>
      </c>
      <c r="L410" s="7"/>
      <c r="M410" s="7"/>
      <c r="N410" s="7"/>
      <c r="O410" s="7"/>
      <c r="P410" s="7"/>
      <c r="Q410" s="5"/>
      <c r="R410" s="3"/>
    </row>
    <row r="411" spans="1:18" s="11" customFormat="1" ht="14.25" customHeight="1">
      <c r="A411" s="187"/>
      <c r="B411" s="148" t="s">
        <v>139</v>
      </c>
      <c r="C411" s="149">
        <v>0</v>
      </c>
      <c r="D411" s="149">
        <v>4767</v>
      </c>
      <c r="E411" s="149"/>
      <c r="F411" s="149"/>
      <c r="G411" s="149">
        <v>1025</v>
      </c>
      <c r="H411" s="149"/>
      <c r="I411" s="149"/>
      <c r="J411" s="149"/>
      <c r="K411" s="149">
        <f>SUM(C411:J411)</f>
        <v>5792</v>
      </c>
      <c r="L411" s="8"/>
      <c r="M411" s="8"/>
      <c r="N411" s="8"/>
      <c r="O411" s="8"/>
      <c r="P411" s="8"/>
      <c r="Q411" s="3"/>
      <c r="R411" s="3"/>
    </row>
    <row r="412" spans="1:18" s="11" customFormat="1" ht="14.25" customHeight="1">
      <c r="A412" s="19"/>
      <c r="B412" s="145" t="s">
        <v>494</v>
      </c>
      <c r="C412" s="20"/>
      <c r="D412" s="20">
        <v>-1523</v>
      </c>
      <c r="E412" s="20"/>
      <c r="F412" s="20"/>
      <c r="G412" s="20">
        <v>23</v>
      </c>
      <c r="H412" s="20"/>
      <c r="I412" s="20"/>
      <c r="J412" s="20"/>
      <c r="K412" s="149">
        <f>SUM(C412:J412)</f>
        <v>-1500</v>
      </c>
      <c r="L412" s="8"/>
      <c r="M412" s="8"/>
      <c r="N412" s="8"/>
      <c r="O412" s="8"/>
      <c r="P412" s="8"/>
      <c r="Q412" s="3"/>
      <c r="R412" s="3"/>
    </row>
    <row r="413" spans="1:18" s="11" customFormat="1" ht="14.25" customHeight="1" thickBot="1">
      <c r="A413" s="162"/>
      <c r="B413" s="155" t="s">
        <v>530</v>
      </c>
      <c r="C413" s="156">
        <f>C411+C412</f>
        <v>0</v>
      </c>
      <c r="D413" s="156">
        <f aca="true" t="shared" si="165" ref="D413:K413">D411+D412</f>
        <v>3244</v>
      </c>
      <c r="E413" s="156">
        <f t="shared" si="165"/>
        <v>0</v>
      </c>
      <c r="F413" s="156">
        <f t="shared" si="165"/>
        <v>0</v>
      </c>
      <c r="G413" s="156">
        <f t="shared" si="165"/>
        <v>1048</v>
      </c>
      <c r="H413" s="156">
        <f t="shared" si="165"/>
        <v>0</v>
      </c>
      <c r="I413" s="156">
        <f t="shared" si="165"/>
        <v>0</v>
      </c>
      <c r="J413" s="156">
        <f t="shared" si="165"/>
        <v>0</v>
      </c>
      <c r="K413" s="156">
        <f t="shared" si="165"/>
        <v>4292</v>
      </c>
      <c r="L413" s="8"/>
      <c r="M413" s="8"/>
      <c r="N413" s="8"/>
      <c r="O413" s="8"/>
      <c r="P413" s="8"/>
      <c r="Q413" s="3"/>
      <c r="R413" s="3"/>
    </row>
    <row r="414" spans="1:18" s="11" customFormat="1" ht="14.25" customHeight="1">
      <c r="A414" s="187"/>
      <c r="B414" s="148" t="s">
        <v>159</v>
      </c>
      <c r="C414" s="149"/>
      <c r="D414" s="149">
        <v>4517</v>
      </c>
      <c r="E414" s="149"/>
      <c r="F414" s="149"/>
      <c r="G414" s="149">
        <v>1425</v>
      </c>
      <c r="H414" s="149"/>
      <c r="I414" s="149"/>
      <c r="J414" s="149"/>
      <c r="K414" s="149">
        <f>SUM(C414:J414)</f>
        <v>5942</v>
      </c>
      <c r="L414" s="8"/>
      <c r="M414" s="8"/>
      <c r="N414" s="8"/>
      <c r="O414" s="8"/>
      <c r="P414" s="8"/>
      <c r="Q414" s="3"/>
      <c r="R414" s="3"/>
    </row>
    <row r="415" spans="1:18" s="11" customFormat="1" ht="14.25" customHeight="1">
      <c r="A415" s="19"/>
      <c r="B415" s="145" t="s">
        <v>494</v>
      </c>
      <c r="C415" s="20"/>
      <c r="D415" s="20"/>
      <c r="E415" s="20"/>
      <c r="F415" s="20"/>
      <c r="G415" s="20"/>
      <c r="H415" s="20"/>
      <c r="I415" s="20"/>
      <c r="J415" s="20"/>
      <c r="K415" s="149">
        <f>SUM(C415:J415)</f>
        <v>0</v>
      </c>
      <c r="L415" s="8"/>
      <c r="M415" s="8"/>
      <c r="N415" s="8"/>
      <c r="O415" s="8"/>
      <c r="P415" s="8"/>
      <c r="Q415" s="3"/>
      <c r="R415" s="3"/>
    </row>
    <row r="416" spans="1:18" s="11" customFormat="1" ht="27" customHeight="1" thickBot="1">
      <c r="A416" s="162"/>
      <c r="B416" s="155" t="s">
        <v>590</v>
      </c>
      <c r="C416" s="156">
        <f>C414+C415</f>
        <v>0</v>
      </c>
      <c r="D416" s="156">
        <f aca="true" t="shared" si="166" ref="D416:K416">D414+D415</f>
        <v>4517</v>
      </c>
      <c r="E416" s="156">
        <f t="shared" si="166"/>
        <v>0</v>
      </c>
      <c r="F416" s="156">
        <f t="shared" si="166"/>
        <v>0</v>
      </c>
      <c r="G416" s="156">
        <f t="shared" si="166"/>
        <v>1425</v>
      </c>
      <c r="H416" s="156">
        <f t="shared" si="166"/>
        <v>0</v>
      </c>
      <c r="I416" s="156">
        <f t="shared" si="166"/>
        <v>0</v>
      </c>
      <c r="J416" s="156">
        <f t="shared" si="166"/>
        <v>0</v>
      </c>
      <c r="K416" s="156">
        <f t="shared" si="166"/>
        <v>5942</v>
      </c>
      <c r="L416" s="8"/>
      <c r="M416" s="8"/>
      <c r="N416" s="8"/>
      <c r="O416" s="8"/>
      <c r="P416" s="8"/>
      <c r="Q416" s="3"/>
      <c r="R416" s="3"/>
    </row>
    <row r="417" spans="1:18" s="11" customFormat="1" ht="14.25" customHeight="1">
      <c r="A417" s="187"/>
      <c r="B417" s="148" t="s">
        <v>160</v>
      </c>
      <c r="C417" s="149"/>
      <c r="D417" s="149">
        <v>7300</v>
      </c>
      <c r="E417" s="149"/>
      <c r="F417" s="149"/>
      <c r="G417" s="149">
        <v>1670</v>
      </c>
      <c r="H417" s="149"/>
      <c r="I417" s="149"/>
      <c r="J417" s="149"/>
      <c r="K417" s="149">
        <f>SUM(C417:J417)</f>
        <v>8970</v>
      </c>
      <c r="L417" s="7"/>
      <c r="M417" s="7"/>
      <c r="N417" s="7"/>
      <c r="O417" s="7"/>
      <c r="P417" s="7"/>
      <c r="Q417" s="5"/>
      <c r="R417" s="3"/>
    </row>
    <row r="418" spans="1:18" s="11" customFormat="1" ht="14.25" customHeight="1">
      <c r="A418" s="19"/>
      <c r="B418" s="194" t="s">
        <v>494</v>
      </c>
      <c r="C418" s="20"/>
      <c r="D418" s="20"/>
      <c r="E418" s="20"/>
      <c r="F418" s="20"/>
      <c r="G418" s="20"/>
      <c r="H418" s="20"/>
      <c r="I418" s="20"/>
      <c r="J418" s="20"/>
      <c r="K418" s="149">
        <f>SUM(C418:J418)</f>
        <v>0</v>
      </c>
      <c r="L418" s="7"/>
      <c r="M418" s="7"/>
      <c r="N418" s="7"/>
      <c r="O418" s="7"/>
      <c r="P418" s="7"/>
      <c r="Q418" s="5"/>
      <c r="R418" s="3"/>
    </row>
    <row r="419" spans="1:18" s="11" customFormat="1" ht="27.75" customHeight="1" thickBot="1">
      <c r="A419" s="162"/>
      <c r="B419" s="155" t="s">
        <v>583</v>
      </c>
      <c r="C419" s="156">
        <f>C417+C418</f>
        <v>0</v>
      </c>
      <c r="D419" s="156">
        <f aca="true" t="shared" si="167" ref="D419:K419">D417+D418</f>
        <v>7300</v>
      </c>
      <c r="E419" s="156">
        <f t="shared" si="167"/>
        <v>0</v>
      </c>
      <c r="F419" s="156">
        <f t="shared" si="167"/>
        <v>0</v>
      </c>
      <c r="G419" s="156">
        <f t="shared" si="167"/>
        <v>1670</v>
      </c>
      <c r="H419" s="156">
        <f t="shared" si="167"/>
        <v>0</v>
      </c>
      <c r="I419" s="156">
        <f t="shared" si="167"/>
        <v>0</v>
      </c>
      <c r="J419" s="156">
        <f t="shared" si="167"/>
        <v>0</v>
      </c>
      <c r="K419" s="156">
        <f t="shared" si="167"/>
        <v>8970</v>
      </c>
      <c r="L419" s="7"/>
      <c r="M419" s="7"/>
      <c r="N419" s="7"/>
      <c r="O419" s="7"/>
      <c r="P419" s="7"/>
      <c r="Q419" s="5"/>
      <c r="R419" s="3"/>
    </row>
    <row r="420" spans="1:18" s="11" customFormat="1" ht="14.25" customHeight="1">
      <c r="A420" s="187"/>
      <c r="B420" s="148" t="s">
        <v>157</v>
      </c>
      <c r="C420" s="149"/>
      <c r="D420" s="149">
        <v>5627</v>
      </c>
      <c r="E420" s="149"/>
      <c r="F420" s="149"/>
      <c r="G420" s="149">
        <v>1625</v>
      </c>
      <c r="H420" s="149"/>
      <c r="I420" s="149"/>
      <c r="J420" s="149"/>
      <c r="K420" s="149">
        <f>SUM(C420:J420)</f>
        <v>7252</v>
      </c>
      <c r="L420" s="9"/>
      <c r="M420" s="9"/>
      <c r="N420" s="9"/>
      <c r="O420" s="9"/>
      <c r="P420" s="9"/>
      <c r="Q420" s="3"/>
      <c r="R420" s="3"/>
    </row>
    <row r="421" spans="1:18" s="11" customFormat="1" ht="14.25" customHeight="1">
      <c r="A421" s="19"/>
      <c r="B421" s="194" t="s">
        <v>494</v>
      </c>
      <c r="C421" s="20"/>
      <c r="D421" s="20">
        <v>-383</v>
      </c>
      <c r="E421" s="20"/>
      <c r="F421" s="20"/>
      <c r="G421" s="20"/>
      <c r="H421" s="20"/>
      <c r="I421" s="20"/>
      <c r="J421" s="20"/>
      <c r="K421" s="149">
        <f>SUM(C421:J421)</f>
        <v>-383</v>
      </c>
      <c r="L421" s="9"/>
      <c r="M421" s="9"/>
      <c r="N421" s="9"/>
      <c r="O421" s="9"/>
      <c r="P421" s="9"/>
      <c r="Q421" s="3"/>
      <c r="R421" s="3"/>
    </row>
    <row r="422" spans="1:18" s="11" customFormat="1" ht="29.25" customHeight="1" thickBot="1">
      <c r="A422" s="175"/>
      <c r="B422" s="155" t="s">
        <v>584</v>
      </c>
      <c r="C422" s="156">
        <f>C420+C421</f>
        <v>0</v>
      </c>
      <c r="D422" s="156">
        <f aca="true" t="shared" si="168" ref="D422:K422">D420+D421</f>
        <v>5244</v>
      </c>
      <c r="E422" s="156">
        <f t="shared" si="168"/>
        <v>0</v>
      </c>
      <c r="F422" s="156">
        <f t="shared" si="168"/>
        <v>0</v>
      </c>
      <c r="G422" s="156">
        <f t="shared" si="168"/>
        <v>1625</v>
      </c>
      <c r="H422" s="156">
        <f t="shared" si="168"/>
        <v>0</v>
      </c>
      <c r="I422" s="156">
        <f t="shared" si="168"/>
        <v>0</v>
      </c>
      <c r="J422" s="156">
        <f t="shared" si="168"/>
        <v>0</v>
      </c>
      <c r="K422" s="156">
        <f t="shared" si="168"/>
        <v>6869</v>
      </c>
      <c r="L422" s="9"/>
      <c r="M422" s="9"/>
      <c r="N422" s="9"/>
      <c r="O422" s="9"/>
      <c r="P422" s="9"/>
      <c r="Q422" s="3"/>
      <c r="R422" s="3"/>
    </row>
    <row r="423" spans="1:18" s="11" customFormat="1" ht="14.25" customHeight="1">
      <c r="A423" s="187"/>
      <c r="B423" s="148" t="s">
        <v>158</v>
      </c>
      <c r="C423" s="149"/>
      <c r="D423" s="149">
        <v>7127</v>
      </c>
      <c r="E423" s="149"/>
      <c r="F423" s="149"/>
      <c r="G423" s="149">
        <v>1725</v>
      </c>
      <c r="H423" s="149"/>
      <c r="I423" s="149"/>
      <c r="J423" s="149"/>
      <c r="K423" s="149">
        <f>SUM(C423:J423)</f>
        <v>8852</v>
      </c>
      <c r="L423" s="7"/>
      <c r="M423" s="7"/>
      <c r="N423" s="7"/>
      <c r="O423" s="7"/>
      <c r="P423" s="7"/>
      <c r="Q423" s="5"/>
      <c r="R423" s="3"/>
    </row>
    <row r="424" spans="1:18" s="11" customFormat="1" ht="14.25" customHeight="1">
      <c r="A424" s="19"/>
      <c r="B424" s="194" t="s">
        <v>494</v>
      </c>
      <c r="C424" s="20"/>
      <c r="D424" s="20">
        <v>-17</v>
      </c>
      <c r="E424" s="20"/>
      <c r="F424" s="20"/>
      <c r="G424" s="20">
        <v>17</v>
      </c>
      <c r="H424" s="20"/>
      <c r="I424" s="20"/>
      <c r="J424" s="20"/>
      <c r="K424" s="149">
        <f>SUM(C424:J424)</f>
        <v>0</v>
      </c>
      <c r="L424" s="7"/>
      <c r="M424" s="7"/>
      <c r="N424" s="7"/>
      <c r="O424" s="7"/>
      <c r="P424" s="7"/>
      <c r="Q424" s="5"/>
      <c r="R424" s="3"/>
    </row>
    <row r="425" spans="1:18" s="11" customFormat="1" ht="28.5" customHeight="1" thickBot="1">
      <c r="A425" s="162"/>
      <c r="B425" s="155" t="s">
        <v>585</v>
      </c>
      <c r="C425" s="156">
        <f>C423+C424</f>
        <v>0</v>
      </c>
      <c r="D425" s="156">
        <f aca="true" t="shared" si="169" ref="D425:K425">D423+D424</f>
        <v>7110</v>
      </c>
      <c r="E425" s="156">
        <f t="shared" si="169"/>
        <v>0</v>
      </c>
      <c r="F425" s="156">
        <f t="shared" si="169"/>
        <v>0</v>
      </c>
      <c r="G425" s="156">
        <f t="shared" si="169"/>
        <v>1742</v>
      </c>
      <c r="H425" s="156">
        <f t="shared" si="169"/>
        <v>0</v>
      </c>
      <c r="I425" s="156">
        <f t="shared" si="169"/>
        <v>0</v>
      </c>
      <c r="J425" s="156">
        <f t="shared" si="169"/>
        <v>0</v>
      </c>
      <c r="K425" s="156">
        <f t="shared" si="169"/>
        <v>8852</v>
      </c>
      <c r="L425" s="7"/>
      <c r="M425" s="7"/>
      <c r="N425" s="7"/>
      <c r="O425" s="7"/>
      <c r="P425" s="7"/>
      <c r="Q425" s="5"/>
      <c r="R425" s="3"/>
    </row>
    <row r="426" spans="1:18" s="11" customFormat="1" ht="14.25" customHeight="1">
      <c r="A426" s="187"/>
      <c r="B426" s="148" t="s">
        <v>155</v>
      </c>
      <c r="C426" s="149"/>
      <c r="D426" s="149">
        <v>9417</v>
      </c>
      <c r="E426" s="149"/>
      <c r="F426" s="149"/>
      <c r="G426" s="149">
        <v>1025</v>
      </c>
      <c r="H426" s="149"/>
      <c r="I426" s="149"/>
      <c r="J426" s="149"/>
      <c r="K426" s="149">
        <f>SUM(C426:J426)</f>
        <v>10442</v>
      </c>
      <c r="L426" s="8"/>
      <c r="M426" s="8"/>
      <c r="N426" s="8"/>
      <c r="O426" s="8"/>
      <c r="P426" s="8"/>
      <c r="Q426" s="3"/>
      <c r="R426" s="3"/>
    </row>
    <row r="427" spans="1:18" s="11" customFormat="1" ht="14.25" customHeight="1">
      <c r="A427" s="19"/>
      <c r="B427" s="194" t="s">
        <v>494</v>
      </c>
      <c r="C427" s="20"/>
      <c r="D427" s="20">
        <v>-500</v>
      </c>
      <c r="E427" s="20"/>
      <c r="F427" s="20"/>
      <c r="G427" s="20">
        <v>500</v>
      </c>
      <c r="H427" s="20"/>
      <c r="I427" s="20"/>
      <c r="J427" s="20"/>
      <c r="K427" s="149">
        <f>SUM(C427:J427)</f>
        <v>0</v>
      </c>
      <c r="L427" s="8"/>
      <c r="M427" s="8"/>
      <c r="N427" s="8"/>
      <c r="O427" s="8"/>
      <c r="P427" s="8"/>
      <c r="Q427" s="3"/>
      <c r="R427" s="3"/>
    </row>
    <row r="428" spans="1:18" s="11" customFormat="1" ht="14.25" customHeight="1" thickBot="1">
      <c r="A428" s="162"/>
      <c r="B428" s="155" t="s">
        <v>591</v>
      </c>
      <c r="C428" s="156">
        <f>C426+C427</f>
        <v>0</v>
      </c>
      <c r="D428" s="156">
        <f aca="true" t="shared" si="170" ref="D428:K428">D426+D427</f>
        <v>8917</v>
      </c>
      <c r="E428" s="156">
        <f t="shared" si="170"/>
        <v>0</v>
      </c>
      <c r="F428" s="156">
        <f t="shared" si="170"/>
        <v>0</v>
      </c>
      <c r="G428" s="156">
        <f t="shared" si="170"/>
        <v>1525</v>
      </c>
      <c r="H428" s="156">
        <f t="shared" si="170"/>
        <v>0</v>
      </c>
      <c r="I428" s="156">
        <f t="shared" si="170"/>
        <v>0</v>
      </c>
      <c r="J428" s="156">
        <f t="shared" si="170"/>
        <v>0</v>
      </c>
      <c r="K428" s="156">
        <f t="shared" si="170"/>
        <v>10442</v>
      </c>
      <c r="L428" s="8"/>
      <c r="M428" s="8"/>
      <c r="N428" s="8"/>
      <c r="O428" s="8"/>
      <c r="P428" s="8"/>
      <c r="Q428" s="3"/>
      <c r="R428" s="3"/>
    </row>
    <row r="429" spans="1:18" s="11" customFormat="1" ht="14.25" customHeight="1">
      <c r="A429" s="187"/>
      <c r="B429" s="148" t="s">
        <v>156</v>
      </c>
      <c r="C429" s="149"/>
      <c r="D429" s="149">
        <v>4307</v>
      </c>
      <c r="E429" s="149"/>
      <c r="F429" s="149"/>
      <c r="G429" s="149">
        <v>1525</v>
      </c>
      <c r="H429" s="149"/>
      <c r="I429" s="149"/>
      <c r="J429" s="149"/>
      <c r="K429" s="149">
        <f>SUM(C429:J429)</f>
        <v>5832</v>
      </c>
      <c r="L429" s="7"/>
      <c r="M429" s="7"/>
      <c r="N429" s="7"/>
      <c r="O429" s="7"/>
      <c r="P429" s="7"/>
      <c r="Q429" s="5"/>
      <c r="R429" s="3"/>
    </row>
    <row r="430" spans="1:18" s="11" customFormat="1" ht="14.25" customHeight="1">
      <c r="A430" s="19"/>
      <c r="B430" s="194" t="s">
        <v>494</v>
      </c>
      <c r="C430" s="20"/>
      <c r="D430" s="20"/>
      <c r="E430" s="20"/>
      <c r="F430" s="20"/>
      <c r="G430" s="20"/>
      <c r="H430" s="20"/>
      <c r="I430" s="20"/>
      <c r="J430" s="20"/>
      <c r="K430" s="149">
        <f>SUM(C430:J430)</f>
        <v>0</v>
      </c>
      <c r="L430" s="7"/>
      <c r="M430" s="7"/>
      <c r="N430" s="7"/>
      <c r="O430" s="7"/>
      <c r="P430" s="7"/>
      <c r="Q430" s="5"/>
      <c r="R430" s="3"/>
    </row>
    <row r="431" spans="1:18" s="11" customFormat="1" ht="26.25" customHeight="1" thickBot="1">
      <c r="A431" s="162"/>
      <c r="B431" s="155" t="s">
        <v>586</v>
      </c>
      <c r="C431" s="156">
        <f>C429+C430</f>
        <v>0</v>
      </c>
      <c r="D431" s="156">
        <f aca="true" t="shared" si="171" ref="D431:K431">D429+D430</f>
        <v>4307</v>
      </c>
      <c r="E431" s="156">
        <f t="shared" si="171"/>
        <v>0</v>
      </c>
      <c r="F431" s="156">
        <f t="shared" si="171"/>
        <v>0</v>
      </c>
      <c r="G431" s="156">
        <f t="shared" si="171"/>
        <v>1525</v>
      </c>
      <c r="H431" s="156">
        <f t="shared" si="171"/>
        <v>0</v>
      </c>
      <c r="I431" s="156">
        <f t="shared" si="171"/>
        <v>0</v>
      </c>
      <c r="J431" s="156">
        <f t="shared" si="171"/>
        <v>0</v>
      </c>
      <c r="K431" s="156">
        <f t="shared" si="171"/>
        <v>5832</v>
      </c>
      <c r="L431" s="7"/>
      <c r="M431" s="7"/>
      <c r="N431" s="7"/>
      <c r="O431" s="7"/>
      <c r="P431" s="7"/>
      <c r="Q431" s="5"/>
      <c r="R431" s="3"/>
    </row>
    <row r="432" spans="1:18" s="11" customFormat="1" ht="14.25" customHeight="1">
      <c r="A432" s="187"/>
      <c r="B432" s="148" t="s">
        <v>142</v>
      </c>
      <c r="C432" s="149"/>
      <c r="D432" s="149">
        <v>3917</v>
      </c>
      <c r="E432" s="149"/>
      <c r="F432" s="149"/>
      <c r="G432" s="149">
        <v>1525</v>
      </c>
      <c r="H432" s="149"/>
      <c r="I432" s="149"/>
      <c r="J432" s="149"/>
      <c r="K432" s="149">
        <f>SUM(C432:J432)</f>
        <v>5442</v>
      </c>
      <c r="L432" s="8"/>
      <c r="M432" s="8"/>
      <c r="N432" s="8"/>
      <c r="O432" s="8"/>
      <c r="P432" s="8"/>
      <c r="Q432" s="3"/>
      <c r="R432" s="3"/>
    </row>
    <row r="433" spans="1:18" s="11" customFormat="1" ht="14.25" customHeight="1">
      <c r="A433" s="19"/>
      <c r="B433" s="194" t="s">
        <v>494</v>
      </c>
      <c r="C433" s="20"/>
      <c r="D433" s="20">
        <v>-651</v>
      </c>
      <c r="E433" s="20"/>
      <c r="F433" s="20"/>
      <c r="G433" s="20">
        <v>480</v>
      </c>
      <c r="H433" s="20"/>
      <c r="I433" s="20"/>
      <c r="J433" s="20"/>
      <c r="K433" s="149">
        <f>SUM(C433:J433)</f>
        <v>-171</v>
      </c>
      <c r="L433" s="8"/>
      <c r="M433" s="8"/>
      <c r="N433" s="8"/>
      <c r="O433" s="8"/>
      <c r="P433" s="8"/>
      <c r="Q433" s="3"/>
      <c r="R433" s="3"/>
    </row>
    <row r="434" spans="1:18" s="11" customFormat="1" ht="14.25" customHeight="1" thickBot="1">
      <c r="A434" s="162"/>
      <c r="B434" s="155" t="s">
        <v>534</v>
      </c>
      <c r="C434" s="156">
        <f>C432+C433</f>
        <v>0</v>
      </c>
      <c r="D434" s="156">
        <f aca="true" t="shared" si="172" ref="D434:K434">D432+D433</f>
        <v>3266</v>
      </c>
      <c r="E434" s="156">
        <f t="shared" si="172"/>
        <v>0</v>
      </c>
      <c r="F434" s="156">
        <f t="shared" si="172"/>
        <v>0</v>
      </c>
      <c r="G434" s="156">
        <f t="shared" si="172"/>
        <v>2005</v>
      </c>
      <c r="H434" s="156">
        <f t="shared" si="172"/>
        <v>0</v>
      </c>
      <c r="I434" s="156">
        <f t="shared" si="172"/>
        <v>0</v>
      </c>
      <c r="J434" s="156">
        <f t="shared" si="172"/>
        <v>0</v>
      </c>
      <c r="K434" s="156">
        <f t="shared" si="172"/>
        <v>5271</v>
      </c>
      <c r="L434" s="8"/>
      <c r="M434" s="8"/>
      <c r="N434" s="8"/>
      <c r="O434" s="8"/>
      <c r="P434" s="8"/>
      <c r="Q434" s="3"/>
      <c r="R434" s="3"/>
    </row>
    <row r="435" spans="1:18" ht="14.25" customHeight="1">
      <c r="A435" s="172"/>
      <c r="B435" s="148" t="s">
        <v>372</v>
      </c>
      <c r="C435" s="149">
        <v>445316</v>
      </c>
      <c r="D435" s="149">
        <v>78236</v>
      </c>
      <c r="E435" s="149"/>
      <c r="F435" s="149"/>
      <c r="G435" s="149">
        <v>17900</v>
      </c>
      <c r="H435" s="149"/>
      <c r="I435" s="149"/>
      <c r="J435" s="149"/>
      <c r="K435" s="149">
        <f>SUM(C435:J435)</f>
        <v>541452</v>
      </c>
      <c r="L435" s="3"/>
      <c r="M435" s="3"/>
      <c r="N435" s="3"/>
      <c r="O435" s="3"/>
      <c r="P435" s="3"/>
      <c r="Q435" s="3"/>
      <c r="R435" s="3"/>
    </row>
    <row r="436" spans="1:18" s="11" customFormat="1" ht="14.25" customHeight="1">
      <c r="A436" s="22"/>
      <c r="B436" s="194" t="s">
        <v>494</v>
      </c>
      <c r="C436" s="20">
        <v>2903</v>
      </c>
      <c r="D436" s="20">
        <v>-5834</v>
      </c>
      <c r="E436" s="20"/>
      <c r="F436" s="20"/>
      <c r="G436" s="20">
        <v>1949</v>
      </c>
      <c r="H436" s="20"/>
      <c r="I436" s="20"/>
      <c r="J436" s="20"/>
      <c r="K436" s="149">
        <f>SUM(C436:J436)</f>
        <v>-982</v>
      </c>
      <c r="L436" s="3"/>
      <c r="M436" s="3"/>
      <c r="N436" s="3"/>
      <c r="O436" s="3"/>
      <c r="P436" s="3"/>
      <c r="Q436" s="3"/>
      <c r="R436" s="3"/>
    </row>
    <row r="437" spans="1:18" s="11" customFormat="1" ht="14.25" customHeight="1" thickBot="1">
      <c r="A437" s="171"/>
      <c r="B437" s="155" t="s">
        <v>587</v>
      </c>
      <c r="C437" s="156">
        <f>C435+C436</f>
        <v>448219</v>
      </c>
      <c r="D437" s="156">
        <f aca="true" t="shared" si="173" ref="D437:K437">D435+D436</f>
        <v>72402</v>
      </c>
      <c r="E437" s="156">
        <f t="shared" si="173"/>
        <v>0</v>
      </c>
      <c r="F437" s="156">
        <f t="shared" si="173"/>
        <v>0</v>
      </c>
      <c r="G437" s="156">
        <f t="shared" si="173"/>
        <v>19849</v>
      </c>
      <c r="H437" s="156">
        <f t="shared" si="173"/>
        <v>0</v>
      </c>
      <c r="I437" s="156">
        <f t="shared" si="173"/>
        <v>0</v>
      </c>
      <c r="J437" s="156">
        <f t="shared" si="173"/>
        <v>0</v>
      </c>
      <c r="K437" s="156">
        <f t="shared" si="173"/>
        <v>540470</v>
      </c>
      <c r="L437" s="3"/>
      <c r="M437" s="3"/>
      <c r="N437" s="3"/>
      <c r="O437" s="3"/>
      <c r="P437" s="3"/>
      <c r="Q437" s="3"/>
      <c r="R437" s="3"/>
    </row>
    <row r="438" spans="1:18" s="11" customFormat="1" ht="14.25" customHeight="1">
      <c r="A438" s="172"/>
      <c r="B438" s="172" t="s">
        <v>405</v>
      </c>
      <c r="C438" s="149">
        <v>3010</v>
      </c>
      <c r="D438" s="149">
        <v>1292</v>
      </c>
      <c r="E438" s="149"/>
      <c r="F438" s="149"/>
      <c r="G438" s="149"/>
      <c r="H438" s="149"/>
      <c r="I438" s="149"/>
      <c r="J438" s="149"/>
      <c r="K438" s="149">
        <f>SUM(C438:J438)</f>
        <v>4302</v>
      </c>
      <c r="L438" s="3"/>
      <c r="M438" s="3"/>
      <c r="N438" s="3"/>
      <c r="O438" s="3"/>
      <c r="P438" s="3"/>
      <c r="Q438" s="3"/>
      <c r="R438" s="3"/>
    </row>
    <row r="439" spans="1:18" s="11" customFormat="1" ht="14.25" customHeight="1">
      <c r="A439" s="22"/>
      <c r="B439" s="194" t="s">
        <v>494</v>
      </c>
      <c r="C439" s="20">
        <v>138</v>
      </c>
      <c r="D439" s="20">
        <v>-138</v>
      </c>
      <c r="E439" s="20"/>
      <c r="F439" s="20"/>
      <c r="G439" s="20"/>
      <c r="H439" s="20"/>
      <c r="I439" s="20"/>
      <c r="J439" s="20"/>
      <c r="K439" s="149">
        <f>SUM(C439:J439)</f>
        <v>0</v>
      </c>
      <c r="L439" s="3"/>
      <c r="M439" s="3"/>
      <c r="N439" s="3"/>
      <c r="O439" s="3"/>
      <c r="P439" s="3"/>
      <c r="Q439" s="3"/>
      <c r="R439" s="3"/>
    </row>
    <row r="440" spans="1:18" s="11" customFormat="1" ht="25.5" customHeight="1" thickBot="1">
      <c r="A440" s="171"/>
      <c r="B440" s="171" t="s">
        <v>588</v>
      </c>
      <c r="C440" s="156">
        <f>C438+C439</f>
        <v>3148</v>
      </c>
      <c r="D440" s="156">
        <f aca="true" t="shared" si="174" ref="D440:K440">D438+D439</f>
        <v>1154</v>
      </c>
      <c r="E440" s="156">
        <f t="shared" si="174"/>
        <v>0</v>
      </c>
      <c r="F440" s="156">
        <f t="shared" si="174"/>
        <v>0</v>
      </c>
      <c r="G440" s="156">
        <f t="shared" si="174"/>
        <v>0</v>
      </c>
      <c r="H440" s="156">
        <f t="shared" si="174"/>
        <v>0</v>
      </c>
      <c r="I440" s="156">
        <f t="shared" si="174"/>
        <v>0</v>
      </c>
      <c r="J440" s="156">
        <f t="shared" si="174"/>
        <v>0</v>
      </c>
      <c r="K440" s="156">
        <f t="shared" si="174"/>
        <v>4302</v>
      </c>
      <c r="L440" s="3"/>
      <c r="M440" s="3"/>
      <c r="N440" s="3"/>
      <c r="O440" s="3"/>
      <c r="P440" s="3"/>
      <c r="Q440" s="3"/>
      <c r="R440" s="3"/>
    </row>
    <row r="441" spans="1:18" ht="14.25" customHeight="1">
      <c r="A441" s="229"/>
      <c r="B441" s="229" t="s">
        <v>63</v>
      </c>
      <c r="C441" s="149">
        <v>27173</v>
      </c>
      <c r="D441" s="149">
        <v>3456</v>
      </c>
      <c r="E441" s="149"/>
      <c r="F441" s="149"/>
      <c r="G441" s="149"/>
      <c r="H441" s="149"/>
      <c r="I441" s="149"/>
      <c r="J441" s="149"/>
      <c r="K441" s="149">
        <f>SUM(C441:J441)</f>
        <v>30629</v>
      </c>
      <c r="L441" s="3"/>
      <c r="M441" s="3"/>
      <c r="N441" s="3"/>
      <c r="O441" s="3"/>
      <c r="P441" s="3"/>
      <c r="Q441" s="3"/>
      <c r="R441" s="3"/>
    </row>
    <row r="442" spans="1:18" s="11" customFormat="1" ht="14.25" customHeight="1">
      <c r="A442" s="21"/>
      <c r="B442" s="194" t="s">
        <v>494</v>
      </c>
      <c r="C442" s="20">
        <v>691</v>
      </c>
      <c r="D442" s="20">
        <v>476</v>
      </c>
      <c r="E442" s="20"/>
      <c r="F442" s="20"/>
      <c r="G442" s="20"/>
      <c r="H442" s="20"/>
      <c r="I442" s="20"/>
      <c r="J442" s="20"/>
      <c r="K442" s="149">
        <f>SUM(C442:J442)</f>
        <v>1167</v>
      </c>
      <c r="L442" s="3"/>
      <c r="M442" s="3"/>
      <c r="N442" s="3"/>
      <c r="O442" s="3"/>
      <c r="P442" s="3"/>
      <c r="Q442" s="3"/>
      <c r="R442" s="3"/>
    </row>
    <row r="443" spans="1:18" s="11" customFormat="1" ht="26.25" customHeight="1" thickBot="1">
      <c r="A443" s="171"/>
      <c r="B443" s="171" t="s">
        <v>589</v>
      </c>
      <c r="C443" s="156">
        <f>C441+C442</f>
        <v>27864</v>
      </c>
      <c r="D443" s="156">
        <f aca="true" t="shared" si="175" ref="D443:K443">D441+D442</f>
        <v>3932</v>
      </c>
      <c r="E443" s="156">
        <f t="shared" si="175"/>
        <v>0</v>
      </c>
      <c r="F443" s="156">
        <f t="shared" si="175"/>
        <v>0</v>
      </c>
      <c r="G443" s="156">
        <f t="shared" si="175"/>
        <v>0</v>
      </c>
      <c r="H443" s="156">
        <f t="shared" si="175"/>
        <v>0</v>
      </c>
      <c r="I443" s="156">
        <f t="shared" si="175"/>
        <v>0</v>
      </c>
      <c r="J443" s="156">
        <f t="shared" si="175"/>
        <v>0</v>
      </c>
      <c r="K443" s="156">
        <f t="shared" si="175"/>
        <v>31796</v>
      </c>
      <c r="L443" s="3"/>
      <c r="M443" s="3"/>
      <c r="N443" s="3"/>
      <c r="O443" s="3"/>
      <c r="P443" s="3"/>
      <c r="Q443" s="3"/>
      <c r="R443" s="3"/>
    </row>
    <row r="444" spans="1:18" s="11" customFormat="1" ht="14.25" customHeight="1">
      <c r="A444" s="239" t="s">
        <v>35</v>
      </c>
      <c r="B444" s="230" t="s">
        <v>104</v>
      </c>
      <c r="C444" s="240">
        <f>C447+C450+C453+C456+C459+C462+C465</f>
        <v>196923</v>
      </c>
      <c r="D444" s="240">
        <f aca="true" t="shared" si="176" ref="D444:K444">D447+D450+D453+D456+D459+D462+D465</f>
        <v>52084</v>
      </c>
      <c r="E444" s="240">
        <f t="shared" si="176"/>
        <v>0</v>
      </c>
      <c r="F444" s="240">
        <f t="shared" si="176"/>
        <v>0</v>
      </c>
      <c r="G444" s="240">
        <f t="shared" si="176"/>
        <v>14783</v>
      </c>
      <c r="H444" s="240">
        <f t="shared" si="176"/>
        <v>0</v>
      </c>
      <c r="I444" s="240">
        <f t="shared" si="176"/>
        <v>0</v>
      </c>
      <c r="J444" s="240">
        <f t="shared" si="176"/>
        <v>109</v>
      </c>
      <c r="K444" s="240">
        <f t="shared" si="176"/>
        <v>263899</v>
      </c>
      <c r="L444" s="3"/>
      <c r="M444" s="3"/>
      <c r="N444" s="3"/>
      <c r="O444" s="3"/>
      <c r="P444" s="3"/>
      <c r="Q444" s="3"/>
      <c r="R444" s="3"/>
    </row>
    <row r="445" spans="1:18" s="11" customFormat="1" ht="14.25" customHeight="1">
      <c r="A445" s="239"/>
      <c r="B445" s="145" t="s">
        <v>494</v>
      </c>
      <c r="C445" s="240">
        <f>C448+C451+C454+C457+C460+C463+C466</f>
        <v>904</v>
      </c>
      <c r="D445" s="240">
        <f aca="true" t="shared" si="177" ref="D445:K445">D448+D451+D454+D457+D460+D463+D466</f>
        <v>804</v>
      </c>
      <c r="E445" s="240">
        <f t="shared" si="177"/>
        <v>0</v>
      </c>
      <c r="F445" s="240">
        <f t="shared" si="177"/>
        <v>0</v>
      </c>
      <c r="G445" s="240">
        <f t="shared" si="177"/>
        <v>813</v>
      </c>
      <c r="H445" s="240">
        <f t="shared" si="177"/>
        <v>0</v>
      </c>
      <c r="I445" s="240">
        <f t="shared" si="177"/>
        <v>0</v>
      </c>
      <c r="J445" s="240">
        <f t="shared" si="177"/>
        <v>0</v>
      </c>
      <c r="K445" s="240">
        <f t="shared" si="177"/>
        <v>2521</v>
      </c>
      <c r="L445" s="3"/>
      <c r="M445" s="3"/>
      <c r="N445" s="3"/>
      <c r="O445" s="3"/>
      <c r="P445" s="3"/>
      <c r="Q445" s="3"/>
      <c r="R445" s="3"/>
    </row>
    <row r="446" spans="1:18" s="11" customFormat="1" ht="14.25" customHeight="1" thickBot="1">
      <c r="A446" s="245"/>
      <c r="B446" s="246" t="s">
        <v>593</v>
      </c>
      <c r="C446" s="247">
        <f>C444+C445</f>
        <v>197827</v>
      </c>
      <c r="D446" s="247">
        <f aca="true" t="shared" si="178" ref="D446:K446">D444+D445</f>
        <v>52888</v>
      </c>
      <c r="E446" s="247">
        <f t="shared" si="178"/>
        <v>0</v>
      </c>
      <c r="F446" s="247">
        <f t="shared" si="178"/>
        <v>0</v>
      </c>
      <c r="G446" s="247">
        <f t="shared" si="178"/>
        <v>15596</v>
      </c>
      <c r="H446" s="247">
        <f t="shared" si="178"/>
        <v>0</v>
      </c>
      <c r="I446" s="247">
        <f t="shared" si="178"/>
        <v>0</v>
      </c>
      <c r="J446" s="247">
        <f t="shared" si="178"/>
        <v>109</v>
      </c>
      <c r="K446" s="247">
        <f t="shared" si="178"/>
        <v>266420</v>
      </c>
      <c r="L446" s="3"/>
      <c r="M446" s="3"/>
      <c r="N446" s="3"/>
      <c r="O446" s="3"/>
      <c r="P446" s="3"/>
      <c r="Q446" s="3"/>
      <c r="R446" s="3"/>
    </row>
    <row r="447" spans="1:18" ht="14.25" customHeight="1">
      <c r="A447" s="229"/>
      <c r="B447" s="148" t="s">
        <v>345</v>
      </c>
      <c r="C447" s="149">
        <v>145494</v>
      </c>
      <c r="D447" s="149">
        <v>32387</v>
      </c>
      <c r="E447" s="149"/>
      <c r="F447" s="149"/>
      <c r="G447" s="149">
        <v>8083</v>
      </c>
      <c r="H447" s="149"/>
      <c r="I447" s="149"/>
      <c r="J447" s="149">
        <v>109</v>
      </c>
      <c r="K447" s="149">
        <f>SUM(C447:J447)</f>
        <v>186073</v>
      </c>
      <c r="L447" s="3"/>
      <c r="M447" s="3"/>
      <c r="N447" s="3"/>
      <c r="O447" s="3"/>
      <c r="P447" s="3"/>
      <c r="Q447" s="3"/>
      <c r="R447" s="3"/>
    </row>
    <row r="448" spans="1:18" s="11" customFormat="1" ht="14.25" customHeight="1">
      <c r="A448" s="21"/>
      <c r="B448" s="194" t="s">
        <v>494</v>
      </c>
      <c r="C448" s="20"/>
      <c r="D448" s="20">
        <v>729</v>
      </c>
      <c r="E448" s="20"/>
      <c r="F448" s="20"/>
      <c r="G448" s="20">
        <v>593</v>
      </c>
      <c r="H448" s="20"/>
      <c r="I448" s="20"/>
      <c r="J448" s="20"/>
      <c r="K448" s="149">
        <f>SUM(C448:J448)</f>
        <v>1322</v>
      </c>
      <c r="L448" s="3"/>
      <c r="M448" s="3"/>
      <c r="N448" s="3"/>
      <c r="O448" s="3"/>
      <c r="P448" s="3"/>
      <c r="Q448" s="3"/>
      <c r="R448" s="3"/>
    </row>
    <row r="449" spans="1:18" s="11" customFormat="1" ht="29.25" customHeight="1" thickBot="1">
      <c r="A449" s="171"/>
      <c r="B449" s="155" t="s">
        <v>594</v>
      </c>
      <c r="C449" s="156">
        <f>C447+C448</f>
        <v>145494</v>
      </c>
      <c r="D449" s="156">
        <f aca="true" t="shared" si="179" ref="D449:K449">D447+D448</f>
        <v>33116</v>
      </c>
      <c r="E449" s="156">
        <f t="shared" si="179"/>
        <v>0</v>
      </c>
      <c r="F449" s="156">
        <f t="shared" si="179"/>
        <v>0</v>
      </c>
      <c r="G449" s="156">
        <f t="shared" si="179"/>
        <v>8676</v>
      </c>
      <c r="H449" s="156">
        <f t="shared" si="179"/>
        <v>0</v>
      </c>
      <c r="I449" s="156">
        <f t="shared" si="179"/>
        <v>0</v>
      </c>
      <c r="J449" s="156">
        <f t="shared" si="179"/>
        <v>109</v>
      </c>
      <c r="K449" s="156">
        <f t="shared" si="179"/>
        <v>187395</v>
      </c>
      <c r="L449" s="3"/>
      <c r="M449" s="3"/>
      <c r="N449" s="3"/>
      <c r="O449" s="3"/>
      <c r="P449" s="3"/>
      <c r="Q449" s="3"/>
      <c r="R449" s="3"/>
    </row>
    <row r="450" spans="1:18" s="11" customFormat="1" ht="14.25" customHeight="1">
      <c r="A450" s="229"/>
      <c r="B450" s="148" t="s">
        <v>416</v>
      </c>
      <c r="C450" s="149">
        <v>8540</v>
      </c>
      <c r="D450" s="149">
        <v>2025</v>
      </c>
      <c r="E450" s="149"/>
      <c r="F450" s="149"/>
      <c r="G450" s="149"/>
      <c r="H450" s="149"/>
      <c r="I450" s="149"/>
      <c r="J450" s="149"/>
      <c r="K450" s="149">
        <f>SUM(C450:J450)</f>
        <v>10565</v>
      </c>
      <c r="L450" s="3"/>
      <c r="M450" s="3"/>
      <c r="N450" s="3"/>
      <c r="O450" s="3"/>
      <c r="P450" s="3"/>
      <c r="Q450" s="3"/>
      <c r="R450" s="3"/>
    </row>
    <row r="451" spans="1:18" s="11" customFormat="1" ht="14.25" customHeight="1">
      <c r="A451" s="21"/>
      <c r="B451" s="194" t="s">
        <v>494</v>
      </c>
      <c r="C451" s="20"/>
      <c r="D451" s="20">
        <v>30</v>
      </c>
      <c r="E451" s="20"/>
      <c r="F451" s="20"/>
      <c r="G451" s="20"/>
      <c r="H451" s="20"/>
      <c r="I451" s="20"/>
      <c r="J451" s="20"/>
      <c r="K451" s="149">
        <f>SUM(C451:J451)</f>
        <v>30</v>
      </c>
      <c r="L451" s="3"/>
      <c r="M451" s="3"/>
      <c r="N451" s="3"/>
      <c r="O451" s="3"/>
      <c r="P451" s="3"/>
      <c r="Q451" s="3"/>
      <c r="R451" s="3"/>
    </row>
    <row r="452" spans="1:18" s="11" customFormat="1" ht="29.25" customHeight="1" thickBot="1">
      <c r="A452" s="232"/>
      <c r="B452" s="155" t="s">
        <v>595</v>
      </c>
      <c r="C452" s="156">
        <f>C450+C451</f>
        <v>8540</v>
      </c>
      <c r="D452" s="156">
        <f aca="true" t="shared" si="180" ref="D452:K452">D450+D451</f>
        <v>2055</v>
      </c>
      <c r="E452" s="156">
        <f t="shared" si="180"/>
        <v>0</v>
      </c>
      <c r="F452" s="156">
        <f t="shared" si="180"/>
        <v>0</v>
      </c>
      <c r="G452" s="156">
        <f t="shared" si="180"/>
        <v>0</v>
      </c>
      <c r="H452" s="156">
        <f t="shared" si="180"/>
        <v>0</v>
      </c>
      <c r="I452" s="156">
        <f t="shared" si="180"/>
        <v>0</v>
      </c>
      <c r="J452" s="156">
        <f t="shared" si="180"/>
        <v>0</v>
      </c>
      <c r="K452" s="156">
        <f t="shared" si="180"/>
        <v>10595</v>
      </c>
      <c r="L452" s="3"/>
      <c r="M452" s="3"/>
      <c r="N452" s="3"/>
      <c r="O452" s="3"/>
      <c r="P452" s="3"/>
      <c r="Q452" s="3"/>
      <c r="R452" s="3"/>
    </row>
    <row r="453" spans="1:18" ht="14.25" customHeight="1">
      <c r="A453" s="229"/>
      <c r="B453" s="148" t="s">
        <v>417</v>
      </c>
      <c r="C453" s="149">
        <v>5328</v>
      </c>
      <c r="D453" s="149">
        <v>2698</v>
      </c>
      <c r="E453" s="149"/>
      <c r="F453" s="149"/>
      <c r="G453" s="149">
        <v>6700</v>
      </c>
      <c r="H453" s="149"/>
      <c r="I453" s="149"/>
      <c r="J453" s="149"/>
      <c r="K453" s="149">
        <f>SUM(C453:J453)</f>
        <v>14726</v>
      </c>
      <c r="L453" s="3"/>
      <c r="M453" s="3"/>
      <c r="N453" s="3"/>
      <c r="O453" s="3"/>
      <c r="P453" s="3"/>
      <c r="Q453" s="3"/>
      <c r="R453" s="3"/>
    </row>
    <row r="454" spans="1:18" s="11" customFormat="1" ht="14.25" customHeight="1">
      <c r="A454" s="21"/>
      <c r="B454" s="194" t="s">
        <v>494</v>
      </c>
      <c r="C454" s="20">
        <v>904</v>
      </c>
      <c r="D454" s="20">
        <v>65</v>
      </c>
      <c r="E454" s="20"/>
      <c r="F454" s="20"/>
      <c r="G454" s="20"/>
      <c r="H454" s="20"/>
      <c r="I454" s="20"/>
      <c r="J454" s="20"/>
      <c r="K454" s="149">
        <f>SUM(C454:J454)</f>
        <v>969</v>
      </c>
      <c r="L454" s="3"/>
      <c r="M454" s="3"/>
      <c r="N454" s="3"/>
      <c r="O454" s="3"/>
      <c r="P454" s="3"/>
      <c r="Q454" s="3"/>
      <c r="R454" s="3"/>
    </row>
    <row r="455" spans="1:18" s="11" customFormat="1" ht="28.5" customHeight="1" thickBot="1">
      <c r="A455" s="232"/>
      <c r="B455" s="155" t="s">
        <v>596</v>
      </c>
      <c r="C455" s="156">
        <f>C453+C454</f>
        <v>6232</v>
      </c>
      <c r="D455" s="156">
        <f aca="true" t="shared" si="181" ref="D455:K455">D453+D454</f>
        <v>2763</v>
      </c>
      <c r="E455" s="156">
        <f t="shared" si="181"/>
        <v>0</v>
      </c>
      <c r="F455" s="156">
        <f t="shared" si="181"/>
        <v>0</v>
      </c>
      <c r="G455" s="156">
        <f t="shared" si="181"/>
        <v>6700</v>
      </c>
      <c r="H455" s="156">
        <f t="shared" si="181"/>
        <v>0</v>
      </c>
      <c r="I455" s="156">
        <f t="shared" si="181"/>
        <v>0</v>
      </c>
      <c r="J455" s="156">
        <f t="shared" si="181"/>
        <v>0</v>
      </c>
      <c r="K455" s="156">
        <f t="shared" si="181"/>
        <v>15695</v>
      </c>
      <c r="L455" s="3"/>
      <c r="M455" s="3"/>
      <c r="N455" s="3"/>
      <c r="O455" s="3"/>
      <c r="P455" s="3"/>
      <c r="Q455" s="3"/>
      <c r="R455" s="3"/>
    </row>
    <row r="456" spans="1:18" s="2" customFormat="1" ht="14.25" customHeight="1">
      <c r="A456" s="229"/>
      <c r="B456" s="157" t="s">
        <v>96</v>
      </c>
      <c r="C456" s="149">
        <v>11962</v>
      </c>
      <c r="D456" s="149">
        <v>3230</v>
      </c>
      <c r="E456" s="149"/>
      <c r="F456" s="149"/>
      <c r="G456" s="149"/>
      <c r="H456" s="149"/>
      <c r="I456" s="149"/>
      <c r="J456" s="149"/>
      <c r="K456" s="149">
        <f>SUM(C456:J456)</f>
        <v>15192</v>
      </c>
      <c r="L456" s="3"/>
      <c r="M456" s="3"/>
      <c r="N456" s="3"/>
      <c r="O456" s="3"/>
      <c r="P456" s="3"/>
      <c r="Q456" s="3"/>
      <c r="R456" s="3"/>
    </row>
    <row r="457" spans="1:18" s="11" customFormat="1" ht="14.25" customHeight="1">
      <c r="A457" s="21"/>
      <c r="B457" s="194" t="s">
        <v>494</v>
      </c>
      <c r="C457" s="20"/>
      <c r="D457" s="20"/>
      <c r="E457" s="20"/>
      <c r="F457" s="20"/>
      <c r="G457" s="20"/>
      <c r="H457" s="20"/>
      <c r="I457" s="20"/>
      <c r="J457" s="20"/>
      <c r="K457" s="149">
        <f>SUM(C457:J457)</f>
        <v>0</v>
      </c>
      <c r="L457" s="3"/>
      <c r="M457" s="3"/>
      <c r="N457" s="3"/>
      <c r="O457" s="3"/>
      <c r="P457" s="3"/>
      <c r="Q457" s="3"/>
      <c r="R457" s="3"/>
    </row>
    <row r="458" spans="1:18" s="11" customFormat="1" ht="28.5" customHeight="1" thickBot="1">
      <c r="A458" s="232"/>
      <c r="B458" s="155" t="s">
        <v>597</v>
      </c>
      <c r="C458" s="156">
        <f>C456+C457</f>
        <v>11962</v>
      </c>
      <c r="D458" s="156">
        <f aca="true" t="shared" si="182" ref="D458:K458">D456+D457</f>
        <v>3230</v>
      </c>
      <c r="E458" s="156">
        <f t="shared" si="182"/>
        <v>0</v>
      </c>
      <c r="F458" s="156">
        <f t="shared" si="182"/>
        <v>0</v>
      </c>
      <c r="G458" s="156">
        <f t="shared" si="182"/>
        <v>0</v>
      </c>
      <c r="H458" s="156">
        <f t="shared" si="182"/>
        <v>0</v>
      </c>
      <c r="I458" s="156">
        <f t="shared" si="182"/>
        <v>0</v>
      </c>
      <c r="J458" s="156">
        <f t="shared" si="182"/>
        <v>0</v>
      </c>
      <c r="K458" s="156">
        <f t="shared" si="182"/>
        <v>15192</v>
      </c>
      <c r="L458" s="3"/>
      <c r="M458" s="3"/>
      <c r="N458" s="3"/>
      <c r="O458" s="3"/>
      <c r="P458" s="3"/>
      <c r="Q458" s="3"/>
      <c r="R458" s="3"/>
    </row>
    <row r="459" spans="1:18" s="11" customFormat="1" ht="14.25" customHeight="1">
      <c r="A459" s="229"/>
      <c r="B459" s="148" t="s">
        <v>117</v>
      </c>
      <c r="C459" s="149">
        <v>4166</v>
      </c>
      <c r="D459" s="149">
        <v>1030</v>
      </c>
      <c r="E459" s="149"/>
      <c r="F459" s="149"/>
      <c r="G459" s="149"/>
      <c r="H459" s="149"/>
      <c r="I459" s="149"/>
      <c r="J459" s="149"/>
      <c r="K459" s="149">
        <f>SUM(C459:J459)</f>
        <v>5196</v>
      </c>
      <c r="L459" s="3"/>
      <c r="M459" s="3"/>
      <c r="N459" s="3"/>
      <c r="O459" s="3"/>
      <c r="P459" s="3"/>
      <c r="Q459" s="3"/>
      <c r="R459" s="3"/>
    </row>
    <row r="460" spans="1:18" s="11" customFormat="1" ht="14.25" customHeight="1">
      <c r="A460" s="21"/>
      <c r="B460" s="194" t="s">
        <v>494</v>
      </c>
      <c r="C460" s="20"/>
      <c r="D460" s="20">
        <v>-220</v>
      </c>
      <c r="E460" s="20"/>
      <c r="F460" s="20"/>
      <c r="G460" s="20">
        <v>220</v>
      </c>
      <c r="H460" s="20"/>
      <c r="I460" s="20"/>
      <c r="J460" s="20"/>
      <c r="K460" s="149">
        <f>SUM(C460:J460)</f>
        <v>0</v>
      </c>
      <c r="L460" s="3"/>
      <c r="M460" s="3"/>
      <c r="N460" s="3"/>
      <c r="O460" s="3"/>
      <c r="P460" s="3"/>
      <c r="Q460" s="3"/>
      <c r="R460" s="3"/>
    </row>
    <row r="461" spans="1:18" s="11" customFormat="1" ht="14.25" customHeight="1" thickBot="1">
      <c r="A461" s="232"/>
      <c r="B461" s="155" t="s">
        <v>598</v>
      </c>
      <c r="C461" s="156">
        <f>C459+C460</f>
        <v>4166</v>
      </c>
      <c r="D461" s="156">
        <f aca="true" t="shared" si="183" ref="D461:K461">D459+D460</f>
        <v>810</v>
      </c>
      <c r="E461" s="156">
        <f t="shared" si="183"/>
        <v>0</v>
      </c>
      <c r="F461" s="156">
        <f t="shared" si="183"/>
        <v>0</v>
      </c>
      <c r="G461" s="156">
        <f t="shared" si="183"/>
        <v>220</v>
      </c>
      <c r="H461" s="156">
        <f t="shared" si="183"/>
        <v>0</v>
      </c>
      <c r="I461" s="156">
        <f t="shared" si="183"/>
        <v>0</v>
      </c>
      <c r="J461" s="156">
        <f t="shared" si="183"/>
        <v>0</v>
      </c>
      <c r="K461" s="156">
        <f t="shared" si="183"/>
        <v>5196</v>
      </c>
      <c r="L461" s="3"/>
      <c r="M461" s="3"/>
      <c r="N461" s="3"/>
      <c r="O461" s="3"/>
      <c r="P461" s="3"/>
      <c r="Q461" s="3"/>
      <c r="R461" s="3"/>
    </row>
    <row r="462" spans="1:18" s="2" customFormat="1" ht="14.25" customHeight="1">
      <c r="A462" s="229"/>
      <c r="B462" s="209" t="s">
        <v>391</v>
      </c>
      <c r="C462" s="149">
        <v>16592</v>
      </c>
      <c r="D462" s="149">
        <v>9472</v>
      </c>
      <c r="E462" s="149"/>
      <c r="F462" s="149"/>
      <c r="G462" s="149"/>
      <c r="H462" s="149"/>
      <c r="I462" s="149"/>
      <c r="J462" s="149"/>
      <c r="K462" s="149">
        <f>SUM(C462:J462)</f>
        <v>26064</v>
      </c>
      <c r="L462" s="3"/>
      <c r="M462" s="3"/>
      <c r="N462" s="3"/>
      <c r="O462" s="3"/>
      <c r="P462" s="3"/>
      <c r="Q462" s="3"/>
      <c r="R462" s="3"/>
    </row>
    <row r="463" spans="1:18" s="11" customFormat="1" ht="14.25" customHeight="1">
      <c r="A463" s="21"/>
      <c r="B463" s="194" t="s">
        <v>494</v>
      </c>
      <c r="C463" s="20"/>
      <c r="D463" s="20">
        <v>200</v>
      </c>
      <c r="E463" s="20"/>
      <c r="F463" s="20"/>
      <c r="G463" s="20"/>
      <c r="H463" s="20"/>
      <c r="I463" s="20"/>
      <c r="J463" s="20"/>
      <c r="K463" s="149">
        <f>SUM(C463:J463)</f>
        <v>200</v>
      </c>
      <c r="L463" s="3"/>
      <c r="M463" s="3"/>
      <c r="N463" s="3"/>
      <c r="O463" s="3"/>
      <c r="P463" s="3"/>
      <c r="Q463" s="3"/>
      <c r="R463" s="3"/>
    </row>
    <row r="464" spans="1:18" s="11" customFormat="1" ht="28.5" customHeight="1" thickBot="1">
      <c r="A464" s="232"/>
      <c r="B464" s="211" t="s">
        <v>599</v>
      </c>
      <c r="C464" s="156">
        <f>C462+C463</f>
        <v>16592</v>
      </c>
      <c r="D464" s="156">
        <f aca="true" t="shared" si="184" ref="D464:K464">D462+D463</f>
        <v>9672</v>
      </c>
      <c r="E464" s="156">
        <f t="shared" si="184"/>
        <v>0</v>
      </c>
      <c r="F464" s="156">
        <f t="shared" si="184"/>
        <v>0</v>
      </c>
      <c r="G464" s="156">
        <f t="shared" si="184"/>
        <v>0</v>
      </c>
      <c r="H464" s="156">
        <f t="shared" si="184"/>
        <v>0</v>
      </c>
      <c r="I464" s="156">
        <f t="shared" si="184"/>
        <v>0</v>
      </c>
      <c r="J464" s="156">
        <f t="shared" si="184"/>
        <v>0</v>
      </c>
      <c r="K464" s="156">
        <f t="shared" si="184"/>
        <v>26264</v>
      </c>
      <c r="L464" s="3"/>
      <c r="M464" s="3"/>
      <c r="N464" s="3"/>
      <c r="O464" s="3"/>
      <c r="P464" s="3"/>
      <c r="Q464" s="3"/>
      <c r="R464" s="3"/>
    </row>
    <row r="465" spans="1:18" s="2" customFormat="1" ht="16.5" customHeight="1">
      <c r="A465" s="229"/>
      <c r="B465" s="148" t="s">
        <v>97</v>
      </c>
      <c r="C465" s="149">
        <v>4841</v>
      </c>
      <c r="D465" s="149">
        <v>1242</v>
      </c>
      <c r="E465" s="149"/>
      <c r="F465" s="149"/>
      <c r="G465" s="149"/>
      <c r="H465" s="149"/>
      <c r="I465" s="149"/>
      <c r="J465" s="149"/>
      <c r="K465" s="149">
        <f>SUM(C465:J465)</f>
        <v>6083</v>
      </c>
      <c r="L465" s="3"/>
      <c r="M465" s="3"/>
      <c r="N465" s="3"/>
      <c r="O465" s="3"/>
      <c r="P465" s="3"/>
      <c r="Q465" s="3"/>
      <c r="R465" s="3"/>
    </row>
    <row r="466" spans="1:18" s="11" customFormat="1" ht="14.25" customHeight="1">
      <c r="A466" s="21"/>
      <c r="B466" s="194" t="s">
        <v>494</v>
      </c>
      <c r="C466" s="20"/>
      <c r="D466" s="20"/>
      <c r="E466" s="20"/>
      <c r="F466" s="20"/>
      <c r="G466" s="20"/>
      <c r="H466" s="20"/>
      <c r="I466" s="20"/>
      <c r="J466" s="20"/>
      <c r="K466" s="149">
        <f>SUM(C466:J466)</f>
        <v>0</v>
      </c>
      <c r="L466" s="3"/>
      <c r="M466" s="3"/>
      <c r="N466" s="3"/>
      <c r="O466" s="3"/>
      <c r="P466" s="3"/>
      <c r="Q466" s="3"/>
      <c r="R466" s="3"/>
    </row>
    <row r="467" spans="1:18" s="11" customFormat="1" ht="28.5" customHeight="1" thickBot="1">
      <c r="A467" s="232"/>
      <c r="B467" s="155" t="s">
        <v>600</v>
      </c>
      <c r="C467" s="156">
        <f>C465+C466</f>
        <v>4841</v>
      </c>
      <c r="D467" s="156">
        <f aca="true" t="shared" si="185" ref="D467:K467">D465+D466</f>
        <v>1242</v>
      </c>
      <c r="E467" s="156">
        <f t="shared" si="185"/>
        <v>0</v>
      </c>
      <c r="F467" s="156">
        <f t="shared" si="185"/>
        <v>0</v>
      </c>
      <c r="G467" s="156">
        <f t="shared" si="185"/>
        <v>0</v>
      </c>
      <c r="H467" s="156">
        <f t="shared" si="185"/>
        <v>0</v>
      </c>
      <c r="I467" s="156">
        <f t="shared" si="185"/>
        <v>0</v>
      </c>
      <c r="J467" s="156">
        <f t="shared" si="185"/>
        <v>0</v>
      </c>
      <c r="K467" s="156">
        <f t="shared" si="185"/>
        <v>6083</v>
      </c>
      <c r="L467" s="3"/>
      <c r="M467" s="3"/>
      <c r="N467" s="3"/>
      <c r="O467" s="3"/>
      <c r="P467" s="3"/>
      <c r="Q467" s="3"/>
      <c r="R467" s="3"/>
    </row>
    <row r="468" spans="1:18" ht="14.25" customHeight="1">
      <c r="A468" s="229" t="s">
        <v>36</v>
      </c>
      <c r="B468" s="230" t="s">
        <v>64</v>
      </c>
      <c r="C468" s="243">
        <f>C471+C474+C477+C480+C483+C486+C489+C492+C495+C498+C501+C504+C507+C510+C513+C516</f>
        <v>424271</v>
      </c>
      <c r="D468" s="243">
        <f aca="true" t="shared" si="186" ref="D468:K468">D471+D474+D477+D480+D483+D486+D489+D492+D495+D498+D501+D504+D507+D510+D513+D516</f>
        <v>321718</v>
      </c>
      <c r="E468" s="243">
        <f t="shared" si="186"/>
        <v>0</v>
      </c>
      <c r="F468" s="243">
        <f t="shared" si="186"/>
        <v>0</v>
      </c>
      <c r="G468" s="243">
        <f t="shared" si="186"/>
        <v>14593</v>
      </c>
      <c r="H468" s="243">
        <f t="shared" si="186"/>
        <v>0</v>
      </c>
      <c r="I468" s="243">
        <f t="shared" si="186"/>
        <v>0</v>
      </c>
      <c r="J468" s="243">
        <f t="shared" si="186"/>
        <v>0</v>
      </c>
      <c r="K468" s="243">
        <f t="shared" si="186"/>
        <v>760582</v>
      </c>
      <c r="L468" s="3"/>
      <c r="M468" s="3"/>
      <c r="N468" s="3"/>
      <c r="O468" s="3"/>
      <c r="P468" s="3"/>
      <c r="Q468" s="3"/>
      <c r="R468" s="3"/>
    </row>
    <row r="469" spans="1:18" s="11" customFormat="1" ht="14.25" customHeight="1">
      <c r="A469" s="21"/>
      <c r="B469" s="194" t="s">
        <v>494</v>
      </c>
      <c r="C469" s="37">
        <f>C472+C475+C478+C481+C484+C487+C490+C493+C496+C499+C502+C505+C508+C511+C514+C517</f>
        <v>-977</v>
      </c>
      <c r="D469" s="37">
        <f aca="true" t="shared" si="187" ref="D469:K469">D472+D475+D478+D481+D484+D487+D490+D493+D496+D499+D502+D505+D508+D511+D514+D517</f>
        <v>7260</v>
      </c>
      <c r="E469" s="37">
        <f t="shared" si="187"/>
        <v>0</v>
      </c>
      <c r="F469" s="37">
        <f t="shared" si="187"/>
        <v>0</v>
      </c>
      <c r="G469" s="37">
        <f t="shared" si="187"/>
        <v>527</v>
      </c>
      <c r="H469" s="37">
        <f t="shared" si="187"/>
        <v>0</v>
      </c>
      <c r="I469" s="37">
        <f t="shared" si="187"/>
        <v>0</v>
      </c>
      <c r="J469" s="37">
        <f t="shared" si="187"/>
        <v>0</v>
      </c>
      <c r="K469" s="37">
        <f t="shared" si="187"/>
        <v>6810</v>
      </c>
      <c r="L469" s="3"/>
      <c r="M469" s="3"/>
      <c r="N469" s="3"/>
      <c r="O469" s="3"/>
      <c r="P469" s="3"/>
      <c r="Q469" s="3"/>
      <c r="R469" s="3"/>
    </row>
    <row r="470" spans="1:18" s="11" customFormat="1" ht="14.25" customHeight="1" thickBot="1">
      <c r="A470" s="232"/>
      <c r="B470" s="237" t="s">
        <v>601</v>
      </c>
      <c r="C470" s="249">
        <f>C468+C469</f>
        <v>423294</v>
      </c>
      <c r="D470" s="249">
        <f aca="true" t="shared" si="188" ref="D470:K470">D468+D469</f>
        <v>328978</v>
      </c>
      <c r="E470" s="249">
        <f t="shared" si="188"/>
        <v>0</v>
      </c>
      <c r="F470" s="249">
        <f t="shared" si="188"/>
        <v>0</v>
      </c>
      <c r="G470" s="249">
        <f t="shared" si="188"/>
        <v>15120</v>
      </c>
      <c r="H470" s="249">
        <f t="shared" si="188"/>
        <v>0</v>
      </c>
      <c r="I470" s="249">
        <f t="shared" si="188"/>
        <v>0</v>
      </c>
      <c r="J470" s="249">
        <f t="shared" si="188"/>
        <v>0</v>
      </c>
      <c r="K470" s="249">
        <f t="shared" si="188"/>
        <v>767392</v>
      </c>
      <c r="L470" s="3"/>
      <c r="M470" s="3"/>
      <c r="N470" s="3"/>
      <c r="O470" s="3"/>
      <c r="P470" s="3"/>
      <c r="Q470" s="3"/>
      <c r="R470" s="3"/>
    </row>
    <row r="471" spans="1:18" ht="14.25" customHeight="1">
      <c r="A471" s="248"/>
      <c r="B471" s="157" t="s">
        <v>295</v>
      </c>
      <c r="C471" s="149">
        <v>15746</v>
      </c>
      <c r="D471" s="149">
        <v>10445</v>
      </c>
      <c r="E471" s="149"/>
      <c r="F471" s="149"/>
      <c r="G471" s="149"/>
      <c r="H471" s="149"/>
      <c r="I471" s="149"/>
      <c r="J471" s="149"/>
      <c r="K471" s="149">
        <f>SUM(C471:J471)</f>
        <v>26191</v>
      </c>
      <c r="L471" s="3"/>
      <c r="M471" s="3"/>
      <c r="N471" s="3"/>
      <c r="O471" s="3"/>
      <c r="P471" s="3"/>
      <c r="Q471" s="3"/>
      <c r="R471" s="3"/>
    </row>
    <row r="472" spans="1:18" s="11" customFormat="1" ht="14.25" customHeight="1">
      <c r="A472" s="38"/>
      <c r="B472" s="194" t="s">
        <v>494</v>
      </c>
      <c r="C472" s="20"/>
      <c r="D472" s="20"/>
      <c r="E472" s="20"/>
      <c r="F472" s="20"/>
      <c r="G472" s="20"/>
      <c r="H472" s="20"/>
      <c r="I472" s="20"/>
      <c r="J472" s="20"/>
      <c r="K472" s="149">
        <f>SUM(C472:J472)</f>
        <v>0</v>
      </c>
      <c r="L472" s="3"/>
      <c r="M472" s="3"/>
      <c r="N472" s="3"/>
      <c r="O472" s="3"/>
      <c r="P472" s="3"/>
      <c r="Q472" s="3"/>
      <c r="R472" s="3"/>
    </row>
    <row r="473" spans="1:18" s="11" customFormat="1" ht="14.25" customHeight="1" thickBot="1">
      <c r="A473" s="250"/>
      <c r="B473" s="155" t="s">
        <v>602</v>
      </c>
      <c r="C473" s="156">
        <f>C471+C472</f>
        <v>15746</v>
      </c>
      <c r="D473" s="156">
        <f aca="true" t="shared" si="189" ref="D473:K473">D471+D472</f>
        <v>10445</v>
      </c>
      <c r="E473" s="156">
        <f t="shared" si="189"/>
        <v>0</v>
      </c>
      <c r="F473" s="156">
        <f t="shared" si="189"/>
        <v>0</v>
      </c>
      <c r="G473" s="156">
        <f t="shared" si="189"/>
        <v>0</v>
      </c>
      <c r="H473" s="156">
        <f t="shared" si="189"/>
        <v>0</v>
      </c>
      <c r="I473" s="156">
        <f t="shared" si="189"/>
        <v>0</v>
      </c>
      <c r="J473" s="156">
        <f t="shared" si="189"/>
        <v>0</v>
      </c>
      <c r="K473" s="156">
        <f t="shared" si="189"/>
        <v>26191</v>
      </c>
      <c r="L473" s="3"/>
      <c r="M473" s="3"/>
      <c r="N473" s="3"/>
      <c r="O473" s="3"/>
      <c r="P473" s="3"/>
      <c r="Q473" s="3"/>
      <c r="R473" s="3"/>
    </row>
    <row r="474" spans="1:18" s="11" customFormat="1" ht="14.25" customHeight="1">
      <c r="A474" s="248"/>
      <c r="B474" s="157" t="s">
        <v>296</v>
      </c>
      <c r="C474" s="149">
        <v>29433</v>
      </c>
      <c r="D474" s="149">
        <v>13695</v>
      </c>
      <c r="E474" s="149"/>
      <c r="F474" s="149"/>
      <c r="G474" s="149"/>
      <c r="H474" s="149"/>
      <c r="I474" s="149"/>
      <c r="J474" s="149"/>
      <c r="K474" s="149">
        <f>SUM(C474:J474)</f>
        <v>43128</v>
      </c>
      <c r="L474" s="3"/>
      <c r="M474" s="3"/>
      <c r="N474" s="3"/>
      <c r="O474" s="3"/>
      <c r="P474" s="3"/>
      <c r="Q474" s="3"/>
      <c r="R474" s="3"/>
    </row>
    <row r="475" spans="1:18" s="11" customFormat="1" ht="14.25" customHeight="1">
      <c r="A475" s="38"/>
      <c r="B475" s="194" t="s">
        <v>494</v>
      </c>
      <c r="C475" s="20">
        <v>-4000</v>
      </c>
      <c r="D475" s="20">
        <v>-2763</v>
      </c>
      <c r="E475" s="20"/>
      <c r="F475" s="20"/>
      <c r="G475" s="20">
        <v>2763</v>
      </c>
      <c r="H475" s="20"/>
      <c r="I475" s="20"/>
      <c r="J475" s="20"/>
      <c r="K475" s="149">
        <f>SUM(C475:J475)</f>
        <v>-4000</v>
      </c>
      <c r="L475" s="3"/>
      <c r="M475" s="3"/>
      <c r="N475" s="3"/>
      <c r="O475" s="3"/>
      <c r="P475" s="3"/>
      <c r="Q475" s="3"/>
      <c r="R475" s="3"/>
    </row>
    <row r="476" spans="1:18" s="11" customFormat="1" ht="29.25" customHeight="1" thickBot="1">
      <c r="A476" s="250"/>
      <c r="B476" s="155" t="s">
        <v>603</v>
      </c>
      <c r="C476" s="156">
        <f>C474+C475</f>
        <v>25433</v>
      </c>
      <c r="D476" s="156">
        <f aca="true" t="shared" si="190" ref="D476:K476">D474+D475</f>
        <v>10932</v>
      </c>
      <c r="E476" s="156">
        <f t="shared" si="190"/>
        <v>0</v>
      </c>
      <c r="F476" s="156">
        <f t="shared" si="190"/>
        <v>0</v>
      </c>
      <c r="G476" s="156">
        <f t="shared" si="190"/>
        <v>2763</v>
      </c>
      <c r="H476" s="156">
        <f t="shared" si="190"/>
        <v>0</v>
      </c>
      <c r="I476" s="156">
        <f t="shared" si="190"/>
        <v>0</v>
      </c>
      <c r="J476" s="156">
        <f t="shared" si="190"/>
        <v>0</v>
      </c>
      <c r="K476" s="156">
        <f t="shared" si="190"/>
        <v>39128</v>
      </c>
      <c r="L476" s="3"/>
      <c r="M476" s="3"/>
      <c r="N476" s="3"/>
      <c r="O476" s="3"/>
      <c r="P476" s="3"/>
      <c r="Q476" s="3"/>
      <c r="R476" s="3"/>
    </row>
    <row r="477" spans="1:18" ht="14.25" customHeight="1">
      <c r="A477" s="248"/>
      <c r="B477" s="157" t="s">
        <v>297</v>
      </c>
      <c r="C477" s="149">
        <v>17668</v>
      </c>
      <c r="D477" s="149">
        <v>14030</v>
      </c>
      <c r="E477" s="149"/>
      <c r="F477" s="149"/>
      <c r="G477" s="149">
        <v>2200</v>
      </c>
      <c r="H477" s="149"/>
      <c r="I477" s="149"/>
      <c r="J477" s="149"/>
      <c r="K477" s="149">
        <f>SUM(C477:J477)</f>
        <v>33898</v>
      </c>
      <c r="L477" s="3"/>
      <c r="M477" s="3"/>
      <c r="N477" s="3"/>
      <c r="O477" s="3"/>
      <c r="P477" s="3"/>
      <c r="Q477" s="3"/>
      <c r="R477" s="3"/>
    </row>
    <row r="478" spans="1:18" s="11" customFormat="1" ht="14.25" customHeight="1">
      <c r="A478" s="38"/>
      <c r="B478" s="194" t="s">
        <v>494</v>
      </c>
      <c r="C478" s="20">
        <v>830</v>
      </c>
      <c r="D478" s="20">
        <v>865</v>
      </c>
      <c r="E478" s="20"/>
      <c r="F478" s="20"/>
      <c r="G478" s="20">
        <v>-865</v>
      </c>
      <c r="H478" s="20"/>
      <c r="I478" s="20"/>
      <c r="J478" s="20"/>
      <c r="K478" s="149">
        <f>SUM(C478:J478)</f>
        <v>830</v>
      </c>
      <c r="L478" s="3"/>
      <c r="M478" s="3"/>
      <c r="N478" s="3"/>
      <c r="O478" s="3"/>
      <c r="P478" s="3"/>
      <c r="Q478" s="3"/>
      <c r="R478" s="3"/>
    </row>
    <row r="479" spans="1:18" s="11" customFormat="1" ht="26.25" customHeight="1" thickBot="1">
      <c r="A479" s="250"/>
      <c r="B479" s="155" t="s">
        <v>616</v>
      </c>
      <c r="C479" s="156">
        <f>C477+C478</f>
        <v>18498</v>
      </c>
      <c r="D479" s="156">
        <f aca="true" t="shared" si="191" ref="D479:K479">D477+D478</f>
        <v>14895</v>
      </c>
      <c r="E479" s="156">
        <f t="shared" si="191"/>
        <v>0</v>
      </c>
      <c r="F479" s="156">
        <f t="shared" si="191"/>
        <v>0</v>
      </c>
      <c r="G479" s="156">
        <f t="shared" si="191"/>
        <v>1335</v>
      </c>
      <c r="H479" s="156">
        <f t="shared" si="191"/>
        <v>0</v>
      </c>
      <c r="I479" s="156">
        <f t="shared" si="191"/>
        <v>0</v>
      </c>
      <c r="J479" s="156">
        <f t="shared" si="191"/>
        <v>0</v>
      </c>
      <c r="K479" s="156">
        <f t="shared" si="191"/>
        <v>34728</v>
      </c>
      <c r="L479" s="3"/>
      <c r="M479" s="3"/>
      <c r="N479" s="3"/>
      <c r="O479" s="3"/>
      <c r="P479" s="3"/>
      <c r="Q479" s="3"/>
      <c r="R479" s="3"/>
    </row>
    <row r="480" spans="1:18" ht="14.25" customHeight="1">
      <c r="A480" s="248"/>
      <c r="B480" s="157" t="s">
        <v>349</v>
      </c>
      <c r="C480" s="149">
        <v>13260</v>
      </c>
      <c r="D480" s="149">
        <v>18245</v>
      </c>
      <c r="E480" s="149"/>
      <c r="F480" s="149"/>
      <c r="G480" s="149">
        <v>915</v>
      </c>
      <c r="H480" s="149"/>
      <c r="I480" s="149"/>
      <c r="J480" s="149"/>
      <c r="K480" s="149">
        <f>SUM(C480:J480)</f>
        <v>32420</v>
      </c>
      <c r="L480" s="3"/>
      <c r="M480" s="3"/>
      <c r="N480" s="3"/>
      <c r="O480" s="3"/>
      <c r="P480" s="3"/>
      <c r="Q480" s="3"/>
      <c r="R480" s="3"/>
    </row>
    <row r="481" spans="1:18" s="11" customFormat="1" ht="14.25" customHeight="1">
      <c r="A481" s="38"/>
      <c r="B481" s="194" t="s">
        <v>494</v>
      </c>
      <c r="C481" s="20">
        <v>141</v>
      </c>
      <c r="D481" s="20">
        <v>915</v>
      </c>
      <c r="E481" s="20"/>
      <c r="F481" s="20"/>
      <c r="G481" s="20">
        <v>-915</v>
      </c>
      <c r="H481" s="20"/>
      <c r="I481" s="20"/>
      <c r="J481" s="20"/>
      <c r="K481" s="149">
        <f>SUM(C481:J481)</f>
        <v>141</v>
      </c>
      <c r="L481" s="3"/>
      <c r="M481" s="3"/>
      <c r="N481" s="3"/>
      <c r="O481" s="3"/>
      <c r="P481" s="3"/>
      <c r="Q481" s="3"/>
      <c r="R481" s="3"/>
    </row>
    <row r="482" spans="1:18" s="11" customFormat="1" ht="14.25" customHeight="1" thickBot="1">
      <c r="A482" s="250"/>
      <c r="B482" s="155" t="s">
        <v>604</v>
      </c>
      <c r="C482" s="156">
        <f>C480+C481</f>
        <v>13401</v>
      </c>
      <c r="D482" s="156">
        <f aca="true" t="shared" si="192" ref="D482:K482">D480+D481</f>
        <v>19160</v>
      </c>
      <c r="E482" s="156">
        <f t="shared" si="192"/>
        <v>0</v>
      </c>
      <c r="F482" s="156">
        <f t="shared" si="192"/>
        <v>0</v>
      </c>
      <c r="G482" s="156">
        <f t="shared" si="192"/>
        <v>0</v>
      </c>
      <c r="H482" s="156">
        <f t="shared" si="192"/>
        <v>0</v>
      </c>
      <c r="I482" s="156">
        <f t="shared" si="192"/>
        <v>0</v>
      </c>
      <c r="J482" s="156">
        <f t="shared" si="192"/>
        <v>0</v>
      </c>
      <c r="K482" s="156">
        <f t="shared" si="192"/>
        <v>32561</v>
      </c>
      <c r="L482" s="3"/>
      <c r="M482" s="3"/>
      <c r="N482" s="3"/>
      <c r="O482" s="3"/>
      <c r="P482" s="3"/>
      <c r="Q482" s="3"/>
      <c r="R482" s="3"/>
    </row>
    <row r="483" spans="1:18" ht="14.25" customHeight="1">
      <c r="A483" s="248"/>
      <c r="B483" s="157" t="s">
        <v>337</v>
      </c>
      <c r="C483" s="149">
        <v>17597</v>
      </c>
      <c r="D483" s="149">
        <v>13559</v>
      </c>
      <c r="E483" s="149"/>
      <c r="F483" s="149"/>
      <c r="G483" s="149">
        <v>600</v>
      </c>
      <c r="H483" s="149"/>
      <c r="I483" s="149"/>
      <c r="J483" s="149"/>
      <c r="K483" s="149">
        <f>SUM(C483:J483)</f>
        <v>31756</v>
      </c>
      <c r="L483" s="3"/>
      <c r="M483" s="3"/>
      <c r="N483" s="3"/>
      <c r="O483" s="3"/>
      <c r="P483" s="3"/>
      <c r="Q483" s="3"/>
      <c r="R483" s="3"/>
    </row>
    <row r="484" spans="1:18" s="11" customFormat="1" ht="14.25" customHeight="1">
      <c r="A484" s="38"/>
      <c r="B484" s="194" t="s">
        <v>494</v>
      </c>
      <c r="C484" s="20">
        <v>67</v>
      </c>
      <c r="D484" s="20"/>
      <c r="E484" s="20"/>
      <c r="F484" s="20"/>
      <c r="G484" s="20"/>
      <c r="H484" s="20"/>
      <c r="I484" s="20"/>
      <c r="J484" s="20"/>
      <c r="K484" s="149">
        <f>SUM(C484:J484)</f>
        <v>67</v>
      </c>
      <c r="L484" s="3"/>
      <c r="M484" s="3"/>
      <c r="N484" s="3"/>
      <c r="O484" s="3"/>
      <c r="P484" s="3"/>
      <c r="Q484" s="3"/>
      <c r="R484" s="3"/>
    </row>
    <row r="485" spans="1:18" s="11" customFormat="1" ht="14.25" customHeight="1" thickBot="1">
      <c r="A485" s="250"/>
      <c r="B485" s="155" t="s">
        <v>605</v>
      </c>
      <c r="C485" s="156">
        <f>C483+C484</f>
        <v>17664</v>
      </c>
      <c r="D485" s="156">
        <f aca="true" t="shared" si="193" ref="D485:K485">D483+D484</f>
        <v>13559</v>
      </c>
      <c r="E485" s="156">
        <f t="shared" si="193"/>
        <v>0</v>
      </c>
      <c r="F485" s="156">
        <f t="shared" si="193"/>
        <v>0</v>
      </c>
      <c r="G485" s="156">
        <f t="shared" si="193"/>
        <v>600</v>
      </c>
      <c r="H485" s="156">
        <f t="shared" si="193"/>
        <v>0</v>
      </c>
      <c r="I485" s="156">
        <f t="shared" si="193"/>
        <v>0</v>
      </c>
      <c r="J485" s="156">
        <f t="shared" si="193"/>
        <v>0</v>
      </c>
      <c r="K485" s="156">
        <f t="shared" si="193"/>
        <v>31823</v>
      </c>
      <c r="L485" s="3"/>
      <c r="M485" s="3"/>
      <c r="N485" s="3"/>
      <c r="O485" s="3"/>
      <c r="P485" s="3"/>
      <c r="Q485" s="3"/>
      <c r="R485" s="3"/>
    </row>
    <row r="486" spans="1:18" ht="14.25" customHeight="1">
      <c r="A486" s="248"/>
      <c r="B486" s="157" t="s">
        <v>342</v>
      </c>
      <c r="C486" s="149">
        <v>22106</v>
      </c>
      <c r="D486" s="149">
        <v>26886</v>
      </c>
      <c r="E486" s="149"/>
      <c r="F486" s="149"/>
      <c r="G486" s="149"/>
      <c r="H486" s="149"/>
      <c r="I486" s="149"/>
      <c r="J486" s="149"/>
      <c r="K486" s="149">
        <f>SUM(C486:J486)</f>
        <v>48992</v>
      </c>
      <c r="L486" s="3"/>
      <c r="M486" s="3"/>
      <c r="N486" s="3"/>
      <c r="O486" s="3"/>
      <c r="P486" s="3"/>
      <c r="Q486" s="3"/>
      <c r="R486" s="3"/>
    </row>
    <row r="487" spans="1:18" s="11" customFormat="1" ht="14.25" customHeight="1">
      <c r="A487" s="38"/>
      <c r="B487" s="194" t="s">
        <v>494</v>
      </c>
      <c r="C487" s="20">
        <v>-117</v>
      </c>
      <c r="D487" s="20"/>
      <c r="E487" s="20"/>
      <c r="F487" s="20"/>
      <c r="G487" s="20"/>
      <c r="H487" s="20"/>
      <c r="I487" s="20"/>
      <c r="J487" s="20"/>
      <c r="K487" s="149">
        <f>SUM(C487:J487)</f>
        <v>-117</v>
      </c>
      <c r="L487" s="3"/>
      <c r="M487" s="3"/>
      <c r="N487" s="3"/>
      <c r="O487" s="3"/>
      <c r="P487" s="3"/>
      <c r="Q487" s="3"/>
      <c r="R487" s="3"/>
    </row>
    <row r="488" spans="1:18" s="11" customFormat="1" ht="14.25" customHeight="1" thickBot="1">
      <c r="A488" s="250"/>
      <c r="B488" s="155" t="s">
        <v>606</v>
      </c>
      <c r="C488" s="156">
        <f>C486+C487</f>
        <v>21989</v>
      </c>
      <c r="D488" s="156">
        <f aca="true" t="shared" si="194" ref="D488:K488">D486+D487</f>
        <v>26886</v>
      </c>
      <c r="E488" s="156">
        <f t="shared" si="194"/>
        <v>0</v>
      </c>
      <c r="F488" s="156">
        <f t="shared" si="194"/>
        <v>0</v>
      </c>
      <c r="G488" s="156">
        <f t="shared" si="194"/>
        <v>0</v>
      </c>
      <c r="H488" s="156">
        <f t="shared" si="194"/>
        <v>0</v>
      </c>
      <c r="I488" s="156">
        <f t="shared" si="194"/>
        <v>0</v>
      </c>
      <c r="J488" s="156">
        <f t="shared" si="194"/>
        <v>0</v>
      </c>
      <c r="K488" s="156">
        <f t="shared" si="194"/>
        <v>48875</v>
      </c>
      <c r="L488" s="3"/>
      <c r="M488" s="3"/>
      <c r="N488" s="3"/>
      <c r="O488" s="3"/>
      <c r="P488" s="3"/>
      <c r="Q488" s="3"/>
      <c r="R488" s="3"/>
    </row>
    <row r="489" spans="1:18" ht="14.25" customHeight="1">
      <c r="A489" s="248"/>
      <c r="B489" s="157" t="s">
        <v>338</v>
      </c>
      <c r="C489" s="149">
        <v>17343</v>
      </c>
      <c r="D489" s="149">
        <v>20640</v>
      </c>
      <c r="E489" s="149"/>
      <c r="F489" s="149"/>
      <c r="G489" s="149"/>
      <c r="H489" s="149"/>
      <c r="I489" s="149"/>
      <c r="J489" s="149"/>
      <c r="K489" s="149">
        <f>SUM(C489:J489)</f>
        <v>37983</v>
      </c>
      <c r="L489" s="3"/>
      <c r="M489" s="3"/>
      <c r="N489" s="3"/>
      <c r="O489" s="3"/>
      <c r="P489" s="3"/>
      <c r="Q489" s="3"/>
      <c r="R489" s="3"/>
    </row>
    <row r="490" spans="1:18" s="11" customFormat="1" ht="14.25" customHeight="1">
      <c r="A490" s="38"/>
      <c r="B490" s="194" t="s">
        <v>494</v>
      </c>
      <c r="C490" s="20">
        <v>550</v>
      </c>
      <c r="D490" s="20">
        <v>1500</v>
      </c>
      <c r="E490" s="20"/>
      <c r="F490" s="20"/>
      <c r="G490" s="20"/>
      <c r="H490" s="20"/>
      <c r="I490" s="20"/>
      <c r="J490" s="20"/>
      <c r="K490" s="149">
        <f>SUM(C490:J490)</f>
        <v>2050</v>
      </c>
      <c r="L490" s="3"/>
      <c r="M490" s="3"/>
      <c r="N490" s="3"/>
      <c r="O490" s="3"/>
      <c r="P490" s="3"/>
      <c r="Q490" s="3"/>
      <c r="R490" s="3"/>
    </row>
    <row r="491" spans="1:18" s="11" customFormat="1" ht="14.25" customHeight="1" thickBot="1">
      <c r="A491" s="250"/>
      <c r="B491" s="155" t="s">
        <v>607</v>
      </c>
      <c r="C491" s="156">
        <f>C489+C490</f>
        <v>17893</v>
      </c>
      <c r="D491" s="156">
        <f aca="true" t="shared" si="195" ref="D491:K491">D489+D490</f>
        <v>22140</v>
      </c>
      <c r="E491" s="156">
        <f t="shared" si="195"/>
        <v>0</v>
      </c>
      <c r="F491" s="156">
        <f t="shared" si="195"/>
        <v>0</v>
      </c>
      <c r="G491" s="156">
        <f t="shared" si="195"/>
        <v>0</v>
      </c>
      <c r="H491" s="156">
        <f t="shared" si="195"/>
        <v>0</v>
      </c>
      <c r="I491" s="156">
        <f t="shared" si="195"/>
        <v>0</v>
      </c>
      <c r="J491" s="156">
        <f t="shared" si="195"/>
        <v>0</v>
      </c>
      <c r="K491" s="156">
        <f t="shared" si="195"/>
        <v>40033</v>
      </c>
      <c r="L491" s="3"/>
      <c r="M491" s="3"/>
      <c r="N491" s="3"/>
      <c r="O491" s="3"/>
      <c r="P491" s="3"/>
      <c r="Q491" s="3"/>
      <c r="R491" s="3"/>
    </row>
    <row r="492" spans="1:18" ht="14.25" customHeight="1">
      <c r="A492" s="248"/>
      <c r="B492" s="157" t="s">
        <v>339</v>
      </c>
      <c r="C492" s="149">
        <v>16916</v>
      </c>
      <c r="D492" s="149">
        <v>28120</v>
      </c>
      <c r="E492" s="149"/>
      <c r="F492" s="149"/>
      <c r="G492" s="149"/>
      <c r="H492" s="149"/>
      <c r="I492" s="149"/>
      <c r="J492" s="149"/>
      <c r="K492" s="149">
        <f>SUM(C492:J492)</f>
        <v>45036</v>
      </c>
      <c r="L492" s="3"/>
      <c r="M492" s="3"/>
      <c r="N492" s="3"/>
      <c r="O492" s="3"/>
      <c r="P492" s="3"/>
      <c r="Q492" s="3"/>
      <c r="R492" s="3"/>
    </row>
    <row r="493" spans="1:18" s="11" customFormat="1" ht="14.25" customHeight="1">
      <c r="A493" s="38"/>
      <c r="B493" s="194" t="s">
        <v>494</v>
      </c>
      <c r="C493" s="20">
        <v>1001</v>
      </c>
      <c r="D493" s="20"/>
      <c r="E493" s="20"/>
      <c r="F493" s="20"/>
      <c r="G493" s="20"/>
      <c r="H493" s="20"/>
      <c r="I493" s="20"/>
      <c r="J493" s="20"/>
      <c r="K493" s="149">
        <f>SUM(C493:J493)</f>
        <v>1001</v>
      </c>
      <c r="L493" s="3"/>
      <c r="M493" s="3"/>
      <c r="N493" s="3"/>
      <c r="O493" s="3"/>
      <c r="P493" s="3"/>
      <c r="Q493" s="3"/>
      <c r="R493" s="3"/>
    </row>
    <row r="494" spans="1:18" s="11" customFormat="1" ht="14.25" customHeight="1" thickBot="1">
      <c r="A494" s="250"/>
      <c r="B494" s="155" t="s">
        <v>608</v>
      </c>
      <c r="C494" s="156">
        <f>C492+C493</f>
        <v>17917</v>
      </c>
      <c r="D494" s="156">
        <f aca="true" t="shared" si="196" ref="D494:K494">D492+D493</f>
        <v>28120</v>
      </c>
      <c r="E494" s="156">
        <f t="shared" si="196"/>
        <v>0</v>
      </c>
      <c r="F494" s="156">
        <f t="shared" si="196"/>
        <v>0</v>
      </c>
      <c r="G494" s="156">
        <f t="shared" si="196"/>
        <v>0</v>
      </c>
      <c r="H494" s="156">
        <f t="shared" si="196"/>
        <v>0</v>
      </c>
      <c r="I494" s="156">
        <f t="shared" si="196"/>
        <v>0</v>
      </c>
      <c r="J494" s="156">
        <f t="shared" si="196"/>
        <v>0</v>
      </c>
      <c r="K494" s="156">
        <f t="shared" si="196"/>
        <v>46037</v>
      </c>
      <c r="L494" s="3"/>
      <c r="M494" s="3"/>
      <c r="N494" s="3"/>
      <c r="O494" s="3"/>
      <c r="P494" s="3"/>
      <c r="Q494" s="3"/>
      <c r="R494" s="3"/>
    </row>
    <row r="495" spans="1:18" ht="14.25" customHeight="1">
      <c r="A495" s="248"/>
      <c r="B495" s="157" t="s">
        <v>340</v>
      </c>
      <c r="C495" s="149">
        <v>34371</v>
      </c>
      <c r="D495" s="149">
        <v>33844</v>
      </c>
      <c r="E495" s="149"/>
      <c r="F495" s="149"/>
      <c r="G495" s="149">
        <v>1750</v>
      </c>
      <c r="H495" s="149"/>
      <c r="I495" s="149"/>
      <c r="J495" s="149"/>
      <c r="K495" s="149">
        <f>SUM(C495:J495)</f>
        <v>69965</v>
      </c>
      <c r="L495" s="3"/>
      <c r="M495" s="3"/>
      <c r="N495" s="3"/>
      <c r="O495" s="3"/>
      <c r="P495" s="3"/>
      <c r="Q495" s="3"/>
      <c r="R495" s="3"/>
    </row>
    <row r="496" spans="1:18" s="11" customFormat="1" ht="14.25" customHeight="1">
      <c r="A496" s="38"/>
      <c r="B496" s="194" t="s">
        <v>494</v>
      </c>
      <c r="C496" s="20">
        <v>5000</v>
      </c>
      <c r="D496" s="20">
        <v>2300</v>
      </c>
      <c r="E496" s="20"/>
      <c r="F496" s="20"/>
      <c r="G496" s="20"/>
      <c r="H496" s="20"/>
      <c r="I496" s="20"/>
      <c r="J496" s="20"/>
      <c r="K496" s="149">
        <f>SUM(C496:J496)</f>
        <v>7300</v>
      </c>
      <c r="L496" s="3"/>
      <c r="M496" s="3"/>
      <c r="N496" s="3"/>
      <c r="O496" s="3"/>
      <c r="P496" s="3"/>
      <c r="Q496" s="3"/>
      <c r="R496" s="3"/>
    </row>
    <row r="497" spans="1:18" s="11" customFormat="1" ht="14.25" customHeight="1" thickBot="1">
      <c r="A497" s="250"/>
      <c r="B497" s="155" t="s">
        <v>609</v>
      </c>
      <c r="C497" s="156">
        <f>C495+C496</f>
        <v>39371</v>
      </c>
      <c r="D497" s="156">
        <f aca="true" t="shared" si="197" ref="D497:K497">D495+D496</f>
        <v>36144</v>
      </c>
      <c r="E497" s="156">
        <f t="shared" si="197"/>
        <v>0</v>
      </c>
      <c r="F497" s="156">
        <f t="shared" si="197"/>
        <v>0</v>
      </c>
      <c r="G497" s="156">
        <f t="shared" si="197"/>
        <v>1750</v>
      </c>
      <c r="H497" s="156">
        <f t="shared" si="197"/>
        <v>0</v>
      </c>
      <c r="I497" s="156">
        <f t="shared" si="197"/>
        <v>0</v>
      </c>
      <c r="J497" s="156">
        <f t="shared" si="197"/>
        <v>0</v>
      </c>
      <c r="K497" s="156">
        <f t="shared" si="197"/>
        <v>77265</v>
      </c>
      <c r="L497" s="3"/>
      <c r="M497" s="3"/>
      <c r="N497" s="3"/>
      <c r="O497" s="3"/>
      <c r="P497" s="3"/>
      <c r="Q497" s="3"/>
      <c r="R497" s="3"/>
    </row>
    <row r="498" spans="1:18" ht="14.25" customHeight="1">
      <c r="A498" s="248"/>
      <c r="B498" s="157" t="s">
        <v>341</v>
      </c>
      <c r="C498" s="149">
        <v>22842</v>
      </c>
      <c r="D498" s="149">
        <v>10481</v>
      </c>
      <c r="E498" s="149"/>
      <c r="F498" s="149"/>
      <c r="G498" s="149">
        <v>769</v>
      </c>
      <c r="H498" s="149"/>
      <c r="I498" s="149"/>
      <c r="J498" s="149"/>
      <c r="K498" s="149">
        <f>SUM(C498:J498)</f>
        <v>34092</v>
      </c>
      <c r="L498" s="3"/>
      <c r="M498" s="3"/>
      <c r="N498" s="3"/>
      <c r="O498" s="3"/>
      <c r="P498" s="3"/>
      <c r="Q498" s="3"/>
      <c r="R498" s="3"/>
    </row>
    <row r="499" spans="1:18" s="11" customFormat="1" ht="14.25" customHeight="1">
      <c r="A499" s="38"/>
      <c r="B499" s="194" t="s">
        <v>494</v>
      </c>
      <c r="C499" s="20">
        <v>-3710</v>
      </c>
      <c r="D499" s="20">
        <v>1000</v>
      </c>
      <c r="E499" s="20"/>
      <c r="F499" s="20"/>
      <c r="G499" s="20"/>
      <c r="H499" s="20"/>
      <c r="I499" s="20"/>
      <c r="J499" s="20"/>
      <c r="K499" s="149">
        <f>SUM(C499:J499)</f>
        <v>-2710</v>
      </c>
      <c r="L499" s="3"/>
      <c r="M499" s="3"/>
      <c r="N499" s="3"/>
      <c r="O499" s="3"/>
      <c r="P499" s="3"/>
      <c r="Q499" s="3"/>
      <c r="R499" s="3"/>
    </row>
    <row r="500" spans="1:18" s="11" customFormat="1" ht="14.25" customHeight="1" thickBot="1">
      <c r="A500" s="250"/>
      <c r="B500" s="155" t="s">
        <v>610</v>
      </c>
      <c r="C500" s="156">
        <f>C498+C499</f>
        <v>19132</v>
      </c>
      <c r="D500" s="156">
        <f aca="true" t="shared" si="198" ref="D500:K500">D498+D499</f>
        <v>11481</v>
      </c>
      <c r="E500" s="156">
        <f t="shared" si="198"/>
        <v>0</v>
      </c>
      <c r="F500" s="156">
        <f t="shared" si="198"/>
        <v>0</v>
      </c>
      <c r="G500" s="156">
        <f t="shared" si="198"/>
        <v>769</v>
      </c>
      <c r="H500" s="156">
        <f t="shared" si="198"/>
        <v>0</v>
      </c>
      <c r="I500" s="156">
        <f t="shared" si="198"/>
        <v>0</v>
      </c>
      <c r="J500" s="156">
        <f t="shared" si="198"/>
        <v>0</v>
      </c>
      <c r="K500" s="156">
        <f t="shared" si="198"/>
        <v>31382</v>
      </c>
      <c r="L500" s="3"/>
      <c r="M500" s="3"/>
      <c r="N500" s="3"/>
      <c r="O500" s="3"/>
      <c r="P500" s="3"/>
      <c r="Q500" s="3"/>
      <c r="R500" s="3"/>
    </row>
    <row r="501" spans="1:18" ht="14.25" customHeight="1">
      <c r="A501" s="248"/>
      <c r="B501" s="157" t="s">
        <v>333</v>
      </c>
      <c r="C501" s="149">
        <v>19914</v>
      </c>
      <c r="D501" s="149">
        <v>15853</v>
      </c>
      <c r="E501" s="149"/>
      <c r="F501" s="149"/>
      <c r="G501" s="149">
        <v>1520</v>
      </c>
      <c r="H501" s="149"/>
      <c r="I501" s="149"/>
      <c r="J501" s="149"/>
      <c r="K501" s="149">
        <f>SUM(C501:J501)</f>
        <v>37287</v>
      </c>
      <c r="L501" s="3"/>
      <c r="M501" s="3"/>
      <c r="N501" s="3"/>
      <c r="O501" s="3"/>
      <c r="P501" s="3"/>
      <c r="Q501" s="3"/>
      <c r="R501" s="3"/>
    </row>
    <row r="502" spans="1:18" s="11" customFormat="1" ht="14.25" customHeight="1">
      <c r="A502" s="38"/>
      <c r="B502" s="194" t="s">
        <v>494</v>
      </c>
      <c r="C502" s="20">
        <v>-50</v>
      </c>
      <c r="D502" s="20">
        <v>-380</v>
      </c>
      <c r="E502" s="20"/>
      <c r="F502" s="20"/>
      <c r="G502" s="20">
        <v>380</v>
      </c>
      <c r="H502" s="20"/>
      <c r="I502" s="20"/>
      <c r="J502" s="20"/>
      <c r="K502" s="149">
        <f>SUM(C502:J502)</f>
        <v>-50</v>
      </c>
      <c r="L502" s="3"/>
      <c r="M502" s="3"/>
      <c r="N502" s="3"/>
      <c r="O502" s="3"/>
      <c r="P502" s="3"/>
      <c r="Q502" s="3"/>
      <c r="R502" s="3"/>
    </row>
    <row r="503" spans="1:18" s="11" customFormat="1" ht="14.25" customHeight="1" thickBot="1">
      <c r="A503" s="250"/>
      <c r="B503" s="155" t="s">
        <v>611</v>
      </c>
      <c r="C503" s="156">
        <f>C501+C502</f>
        <v>19864</v>
      </c>
      <c r="D503" s="156">
        <f aca="true" t="shared" si="199" ref="D503:K503">D501+D502</f>
        <v>15473</v>
      </c>
      <c r="E503" s="156">
        <f t="shared" si="199"/>
        <v>0</v>
      </c>
      <c r="F503" s="156">
        <f t="shared" si="199"/>
        <v>0</v>
      </c>
      <c r="G503" s="156">
        <f t="shared" si="199"/>
        <v>1900</v>
      </c>
      <c r="H503" s="156">
        <f t="shared" si="199"/>
        <v>0</v>
      </c>
      <c r="I503" s="156">
        <f t="shared" si="199"/>
        <v>0</v>
      </c>
      <c r="J503" s="156">
        <f t="shared" si="199"/>
        <v>0</v>
      </c>
      <c r="K503" s="156">
        <f t="shared" si="199"/>
        <v>37237</v>
      </c>
      <c r="L503" s="3"/>
      <c r="M503" s="3"/>
      <c r="N503" s="3"/>
      <c r="O503" s="3"/>
      <c r="P503" s="3"/>
      <c r="Q503" s="3"/>
      <c r="R503" s="3"/>
    </row>
    <row r="504" spans="1:18" ht="14.25" customHeight="1">
      <c r="A504" s="248"/>
      <c r="B504" s="157" t="s">
        <v>334</v>
      </c>
      <c r="C504" s="149">
        <v>22005</v>
      </c>
      <c r="D504" s="149">
        <v>12750</v>
      </c>
      <c r="E504" s="149"/>
      <c r="F504" s="149"/>
      <c r="G504" s="149">
        <v>850</v>
      </c>
      <c r="H504" s="149"/>
      <c r="I504" s="149"/>
      <c r="J504" s="149"/>
      <c r="K504" s="149">
        <f>SUM(C504:J504)</f>
        <v>35605</v>
      </c>
      <c r="L504" s="3"/>
      <c r="M504" s="3"/>
      <c r="N504" s="3"/>
      <c r="O504" s="3"/>
      <c r="P504" s="3"/>
      <c r="Q504" s="3"/>
      <c r="R504" s="3"/>
    </row>
    <row r="505" spans="1:18" s="11" customFormat="1" ht="14.25" customHeight="1">
      <c r="A505" s="38"/>
      <c r="B505" s="194" t="s">
        <v>494</v>
      </c>
      <c r="C505" s="20">
        <v>50</v>
      </c>
      <c r="D505" s="20">
        <v>1000</v>
      </c>
      <c r="E505" s="20"/>
      <c r="F505" s="20"/>
      <c r="G505" s="20"/>
      <c r="H505" s="20"/>
      <c r="I505" s="20"/>
      <c r="J505" s="20"/>
      <c r="K505" s="149">
        <f>SUM(C505:J505)</f>
        <v>1050</v>
      </c>
      <c r="L505" s="3"/>
      <c r="M505" s="3"/>
      <c r="N505" s="3"/>
      <c r="O505" s="3"/>
      <c r="P505" s="3"/>
      <c r="Q505" s="3"/>
      <c r="R505" s="3"/>
    </row>
    <row r="506" spans="1:18" s="11" customFormat="1" ht="14.25" customHeight="1" thickBot="1">
      <c r="A506" s="250"/>
      <c r="B506" s="155" t="s">
        <v>612</v>
      </c>
      <c r="C506" s="156">
        <f>C504+C505</f>
        <v>22055</v>
      </c>
      <c r="D506" s="156">
        <f aca="true" t="shared" si="200" ref="D506:K506">D504+D505</f>
        <v>13750</v>
      </c>
      <c r="E506" s="156">
        <f t="shared" si="200"/>
        <v>0</v>
      </c>
      <c r="F506" s="156">
        <f t="shared" si="200"/>
        <v>0</v>
      </c>
      <c r="G506" s="156">
        <f t="shared" si="200"/>
        <v>850</v>
      </c>
      <c r="H506" s="156">
        <f t="shared" si="200"/>
        <v>0</v>
      </c>
      <c r="I506" s="156">
        <f t="shared" si="200"/>
        <v>0</v>
      </c>
      <c r="J506" s="156">
        <f t="shared" si="200"/>
        <v>0</v>
      </c>
      <c r="K506" s="156">
        <f t="shared" si="200"/>
        <v>36655</v>
      </c>
      <c r="L506" s="3"/>
      <c r="M506" s="3"/>
      <c r="N506" s="3"/>
      <c r="O506" s="3"/>
      <c r="P506" s="3"/>
      <c r="Q506" s="3"/>
      <c r="R506" s="3"/>
    </row>
    <row r="507" spans="1:18" s="11" customFormat="1" ht="14.25" customHeight="1">
      <c r="A507" s="248"/>
      <c r="B507" s="157" t="s">
        <v>335</v>
      </c>
      <c r="C507" s="149">
        <v>14715</v>
      </c>
      <c r="D507" s="149">
        <v>9370</v>
      </c>
      <c r="E507" s="149"/>
      <c r="F507" s="149"/>
      <c r="G507" s="149"/>
      <c r="H507" s="149"/>
      <c r="I507" s="149"/>
      <c r="J507" s="149"/>
      <c r="K507" s="149">
        <f>SUM(C507:J507)</f>
        <v>24085</v>
      </c>
      <c r="L507" s="3"/>
      <c r="M507" s="3"/>
      <c r="N507" s="3"/>
      <c r="O507" s="3"/>
      <c r="P507" s="3"/>
      <c r="Q507" s="3"/>
      <c r="R507" s="3"/>
    </row>
    <row r="508" spans="1:18" s="11" customFormat="1" ht="14.25" customHeight="1">
      <c r="A508" s="38"/>
      <c r="B508" s="194" t="s">
        <v>494</v>
      </c>
      <c r="C508" s="20"/>
      <c r="D508" s="20">
        <v>120</v>
      </c>
      <c r="E508" s="20"/>
      <c r="F508" s="20"/>
      <c r="G508" s="20">
        <v>600</v>
      </c>
      <c r="H508" s="20"/>
      <c r="I508" s="20"/>
      <c r="J508" s="20"/>
      <c r="K508" s="149">
        <f>SUM(C508:J508)</f>
        <v>720</v>
      </c>
      <c r="L508" s="3"/>
      <c r="M508" s="3"/>
      <c r="N508" s="3"/>
      <c r="O508" s="3"/>
      <c r="P508" s="3"/>
      <c r="Q508" s="3"/>
      <c r="R508" s="3"/>
    </row>
    <row r="509" spans="1:18" s="11" customFormat="1" ht="14.25" customHeight="1" thickBot="1">
      <c r="A509" s="250"/>
      <c r="B509" s="155" t="s">
        <v>613</v>
      </c>
      <c r="C509" s="156">
        <f>C507+C508</f>
        <v>14715</v>
      </c>
      <c r="D509" s="156">
        <f aca="true" t="shared" si="201" ref="D509:K509">D507+D508</f>
        <v>9490</v>
      </c>
      <c r="E509" s="156">
        <f t="shared" si="201"/>
        <v>0</v>
      </c>
      <c r="F509" s="156">
        <f t="shared" si="201"/>
        <v>0</v>
      </c>
      <c r="G509" s="156">
        <f t="shared" si="201"/>
        <v>600</v>
      </c>
      <c r="H509" s="156">
        <f t="shared" si="201"/>
        <v>0</v>
      </c>
      <c r="I509" s="156">
        <f t="shared" si="201"/>
        <v>0</v>
      </c>
      <c r="J509" s="156">
        <f t="shared" si="201"/>
        <v>0</v>
      </c>
      <c r="K509" s="156">
        <f t="shared" si="201"/>
        <v>24805</v>
      </c>
      <c r="L509" s="3"/>
      <c r="M509" s="3"/>
      <c r="N509" s="3"/>
      <c r="O509" s="3"/>
      <c r="P509" s="3"/>
      <c r="Q509" s="3"/>
      <c r="R509" s="3"/>
    </row>
    <row r="510" spans="1:18" s="11" customFormat="1" ht="14.25" customHeight="1">
      <c r="A510" s="248"/>
      <c r="B510" s="148" t="s">
        <v>392</v>
      </c>
      <c r="C510" s="149">
        <v>10535</v>
      </c>
      <c r="D510" s="149">
        <v>19000</v>
      </c>
      <c r="E510" s="149"/>
      <c r="F510" s="149"/>
      <c r="G510" s="149"/>
      <c r="H510" s="149"/>
      <c r="I510" s="149"/>
      <c r="J510" s="149"/>
      <c r="K510" s="149">
        <f>SUM(C510:J510)</f>
        <v>29535</v>
      </c>
      <c r="L510" s="3"/>
      <c r="M510" s="3"/>
      <c r="N510" s="3"/>
      <c r="O510" s="3"/>
      <c r="P510" s="3"/>
      <c r="Q510" s="3"/>
      <c r="R510" s="3"/>
    </row>
    <row r="511" spans="1:18" s="11" customFormat="1" ht="14.25" customHeight="1">
      <c r="A511" s="38"/>
      <c r="B511" s="194" t="s">
        <v>494</v>
      </c>
      <c r="C511" s="20">
        <v>400</v>
      </c>
      <c r="D511" s="20">
        <v>-2071</v>
      </c>
      <c r="E511" s="20"/>
      <c r="F511" s="20"/>
      <c r="G511" s="20">
        <v>2071</v>
      </c>
      <c r="H511" s="20"/>
      <c r="I511" s="20"/>
      <c r="J511" s="20"/>
      <c r="K511" s="149">
        <f>SUM(C511:J511)</f>
        <v>400</v>
      </c>
      <c r="L511" s="3"/>
      <c r="M511" s="3"/>
      <c r="N511" s="3"/>
      <c r="O511" s="3"/>
      <c r="P511" s="3"/>
      <c r="Q511" s="3"/>
      <c r="R511" s="3"/>
    </row>
    <row r="512" spans="1:18" s="11" customFormat="1" ht="14.25" customHeight="1" thickBot="1">
      <c r="A512" s="250"/>
      <c r="B512" s="155" t="s">
        <v>614</v>
      </c>
      <c r="C512" s="156">
        <f>C510+C511</f>
        <v>10935</v>
      </c>
      <c r="D512" s="156">
        <f aca="true" t="shared" si="202" ref="D512:K512">D510+D511</f>
        <v>16929</v>
      </c>
      <c r="E512" s="156">
        <f t="shared" si="202"/>
        <v>0</v>
      </c>
      <c r="F512" s="156">
        <f t="shared" si="202"/>
        <v>0</v>
      </c>
      <c r="G512" s="156">
        <f t="shared" si="202"/>
        <v>2071</v>
      </c>
      <c r="H512" s="156">
        <f t="shared" si="202"/>
        <v>0</v>
      </c>
      <c r="I512" s="156">
        <f t="shared" si="202"/>
        <v>0</v>
      </c>
      <c r="J512" s="156">
        <f t="shared" si="202"/>
        <v>0</v>
      </c>
      <c r="K512" s="156">
        <f t="shared" si="202"/>
        <v>29935</v>
      </c>
      <c r="L512" s="3"/>
      <c r="M512" s="3"/>
      <c r="N512" s="3"/>
      <c r="O512" s="3"/>
      <c r="P512" s="3"/>
      <c r="Q512" s="3"/>
      <c r="R512" s="3"/>
    </row>
    <row r="513" spans="1:18" ht="14.25" customHeight="1">
      <c r="A513" s="248"/>
      <c r="B513" s="157" t="s">
        <v>336</v>
      </c>
      <c r="C513" s="149">
        <v>20098</v>
      </c>
      <c r="D513" s="149">
        <v>17611</v>
      </c>
      <c r="E513" s="149"/>
      <c r="F513" s="149"/>
      <c r="G513" s="149">
        <v>1489</v>
      </c>
      <c r="H513" s="149"/>
      <c r="I513" s="149"/>
      <c r="J513" s="149"/>
      <c r="K513" s="149">
        <f>SUM(C513:J513)</f>
        <v>39198</v>
      </c>
      <c r="L513" s="3"/>
      <c r="M513" s="3"/>
      <c r="N513" s="3"/>
      <c r="O513" s="3"/>
      <c r="P513" s="3"/>
      <c r="Q513" s="3"/>
      <c r="R513" s="3"/>
    </row>
    <row r="514" spans="1:18" s="11" customFormat="1" ht="14.25" customHeight="1">
      <c r="A514" s="38"/>
      <c r="B514" s="194" t="s">
        <v>494</v>
      </c>
      <c r="C514" s="20">
        <v>-761</v>
      </c>
      <c r="D514" s="20">
        <v>701</v>
      </c>
      <c r="E514" s="20"/>
      <c r="F514" s="20"/>
      <c r="G514" s="20"/>
      <c r="H514" s="20"/>
      <c r="I514" s="20"/>
      <c r="J514" s="20"/>
      <c r="K514" s="149">
        <f>SUM(C514:J514)</f>
        <v>-60</v>
      </c>
      <c r="L514" s="3"/>
      <c r="M514" s="3"/>
      <c r="N514" s="3"/>
      <c r="O514" s="3"/>
      <c r="P514" s="3"/>
      <c r="Q514" s="3"/>
      <c r="R514" s="3"/>
    </row>
    <row r="515" spans="1:18" s="11" customFormat="1" ht="14.25" customHeight="1" thickBot="1">
      <c r="A515" s="250"/>
      <c r="B515" s="155" t="s">
        <v>615</v>
      </c>
      <c r="C515" s="156">
        <f>C513+C514</f>
        <v>19337</v>
      </c>
      <c r="D515" s="156">
        <f aca="true" t="shared" si="203" ref="D515:K515">D513+D514</f>
        <v>18312</v>
      </c>
      <c r="E515" s="156">
        <f t="shared" si="203"/>
        <v>0</v>
      </c>
      <c r="F515" s="156">
        <f t="shared" si="203"/>
        <v>0</v>
      </c>
      <c r="G515" s="156">
        <f t="shared" si="203"/>
        <v>1489</v>
      </c>
      <c r="H515" s="156">
        <f t="shared" si="203"/>
        <v>0</v>
      </c>
      <c r="I515" s="156">
        <f t="shared" si="203"/>
        <v>0</v>
      </c>
      <c r="J515" s="156">
        <f t="shared" si="203"/>
        <v>0</v>
      </c>
      <c r="K515" s="156">
        <f t="shared" si="203"/>
        <v>39138</v>
      </c>
      <c r="L515" s="3"/>
      <c r="M515" s="3"/>
      <c r="N515" s="3"/>
      <c r="O515" s="3"/>
      <c r="P515" s="3"/>
      <c r="Q515" s="3"/>
      <c r="R515" s="3"/>
    </row>
    <row r="516" spans="1:18" ht="14.25" customHeight="1">
      <c r="A516" s="248"/>
      <c r="B516" s="157" t="s">
        <v>1</v>
      </c>
      <c r="C516" s="149">
        <v>129722</v>
      </c>
      <c r="D516" s="149">
        <v>57189</v>
      </c>
      <c r="E516" s="149"/>
      <c r="F516" s="149"/>
      <c r="G516" s="149">
        <v>4500</v>
      </c>
      <c r="H516" s="149"/>
      <c r="I516" s="149"/>
      <c r="J516" s="149"/>
      <c r="K516" s="149">
        <f>SUM(C516:J516)</f>
        <v>191411</v>
      </c>
      <c r="L516" s="3"/>
      <c r="M516" s="3"/>
      <c r="N516" s="3"/>
      <c r="O516" s="3"/>
      <c r="P516" s="3"/>
      <c r="Q516" s="3"/>
      <c r="R516" s="3"/>
    </row>
    <row r="517" spans="1:18" s="11" customFormat="1" ht="14.25" customHeight="1">
      <c r="A517" s="38"/>
      <c r="B517" s="194" t="s">
        <v>494</v>
      </c>
      <c r="C517" s="20">
        <v>-378</v>
      </c>
      <c r="D517" s="20">
        <v>4073</v>
      </c>
      <c r="E517" s="20"/>
      <c r="F517" s="20"/>
      <c r="G517" s="20">
        <v>-3507</v>
      </c>
      <c r="H517" s="20"/>
      <c r="I517" s="20"/>
      <c r="J517" s="20"/>
      <c r="K517" s="149">
        <f>SUM(C517:J517)</f>
        <v>188</v>
      </c>
      <c r="L517" s="3"/>
      <c r="M517" s="3"/>
      <c r="N517" s="3"/>
      <c r="O517" s="3"/>
      <c r="P517" s="3"/>
      <c r="Q517" s="3"/>
      <c r="R517" s="3"/>
    </row>
    <row r="518" spans="1:18" s="11" customFormat="1" ht="14.25" customHeight="1" thickBot="1">
      <c r="A518" s="250"/>
      <c r="B518" s="155" t="s">
        <v>498</v>
      </c>
      <c r="C518" s="156">
        <f>C516+C517</f>
        <v>129344</v>
      </c>
      <c r="D518" s="156">
        <f aca="true" t="shared" si="204" ref="D518:K518">D516+D517</f>
        <v>61262</v>
      </c>
      <c r="E518" s="156">
        <f t="shared" si="204"/>
        <v>0</v>
      </c>
      <c r="F518" s="156">
        <f t="shared" si="204"/>
        <v>0</v>
      </c>
      <c r="G518" s="156">
        <f t="shared" si="204"/>
        <v>993</v>
      </c>
      <c r="H518" s="156">
        <f t="shared" si="204"/>
        <v>0</v>
      </c>
      <c r="I518" s="156">
        <f t="shared" si="204"/>
        <v>0</v>
      </c>
      <c r="J518" s="156">
        <f t="shared" si="204"/>
        <v>0</v>
      </c>
      <c r="K518" s="156">
        <f t="shared" si="204"/>
        <v>191599</v>
      </c>
      <c r="L518" s="3"/>
      <c r="M518" s="3"/>
      <c r="N518" s="3"/>
      <c r="O518" s="3"/>
      <c r="P518" s="3"/>
      <c r="Q518" s="3"/>
      <c r="R518" s="3"/>
    </row>
    <row r="519" spans="1:18" ht="14.25" customHeight="1">
      <c r="A519" s="229" t="s">
        <v>37</v>
      </c>
      <c r="B519" s="230" t="s">
        <v>65</v>
      </c>
      <c r="C519" s="231">
        <f>C522+C525+C528</f>
        <v>3200</v>
      </c>
      <c r="D519" s="231">
        <f aca="true" t="shared" si="205" ref="D519:K519">D522+D525+D528</f>
        <v>47310</v>
      </c>
      <c r="E519" s="231">
        <f t="shared" si="205"/>
        <v>0</v>
      </c>
      <c r="F519" s="231">
        <f t="shared" si="205"/>
        <v>0</v>
      </c>
      <c r="G519" s="231">
        <f t="shared" si="205"/>
        <v>0</v>
      </c>
      <c r="H519" s="231">
        <f t="shared" si="205"/>
        <v>0</v>
      </c>
      <c r="I519" s="231">
        <f t="shared" si="205"/>
        <v>0</v>
      </c>
      <c r="J519" s="231">
        <f t="shared" si="205"/>
        <v>0</v>
      </c>
      <c r="K519" s="231">
        <f t="shared" si="205"/>
        <v>50510</v>
      </c>
      <c r="L519" s="3"/>
      <c r="M519" s="3"/>
      <c r="N519" s="3"/>
      <c r="O519" s="3"/>
      <c r="P519" s="3"/>
      <c r="Q519" s="3"/>
      <c r="R519" s="3"/>
    </row>
    <row r="520" spans="1:18" s="11" customFormat="1" ht="14.25" customHeight="1">
      <c r="A520" s="21"/>
      <c r="B520" s="145" t="s">
        <v>494</v>
      </c>
      <c r="C520" s="36">
        <f>C523+C526+C529</f>
        <v>230</v>
      </c>
      <c r="D520" s="36">
        <f aca="true" t="shared" si="206" ref="D520:K520">D523+D526+D529</f>
        <v>-188</v>
      </c>
      <c r="E520" s="36">
        <f t="shared" si="206"/>
        <v>0</v>
      </c>
      <c r="F520" s="36">
        <f t="shared" si="206"/>
        <v>0</v>
      </c>
      <c r="G520" s="36">
        <f t="shared" si="206"/>
        <v>0</v>
      </c>
      <c r="H520" s="36">
        <f t="shared" si="206"/>
        <v>0</v>
      </c>
      <c r="I520" s="36">
        <f t="shared" si="206"/>
        <v>0</v>
      </c>
      <c r="J520" s="36">
        <f t="shared" si="206"/>
        <v>0</v>
      </c>
      <c r="K520" s="36">
        <f t="shared" si="206"/>
        <v>42</v>
      </c>
      <c r="L520" s="3"/>
      <c r="M520" s="3"/>
      <c r="N520" s="3"/>
      <c r="O520" s="3"/>
      <c r="P520" s="3"/>
      <c r="Q520" s="3"/>
      <c r="R520" s="3"/>
    </row>
    <row r="521" spans="1:18" s="11" customFormat="1" ht="14.25" customHeight="1" thickBot="1">
      <c r="A521" s="171"/>
      <c r="B521" s="246" t="s">
        <v>65</v>
      </c>
      <c r="C521" s="253">
        <f>C519+C520</f>
        <v>3430</v>
      </c>
      <c r="D521" s="253">
        <f aca="true" t="shared" si="207" ref="D521:K521">D519+D520</f>
        <v>47122</v>
      </c>
      <c r="E521" s="253">
        <f t="shared" si="207"/>
        <v>0</v>
      </c>
      <c r="F521" s="253">
        <f t="shared" si="207"/>
        <v>0</v>
      </c>
      <c r="G521" s="253">
        <f t="shared" si="207"/>
        <v>0</v>
      </c>
      <c r="H521" s="253">
        <f t="shared" si="207"/>
        <v>0</v>
      </c>
      <c r="I521" s="253">
        <f t="shared" si="207"/>
        <v>0</v>
      </c>
      <c r="J521" s="253">
        <f t="shared" si="207"/>
        <v>0</v>
      </c>
      <c r="K521" s="253">
        <f t="shared" si="207"/>
        <v>50552</v>
      </c>
      <c r="L521" s="3"/>
      <c r="M521" s="3"/>
      <c r="N521" s="3"/>
      <c r="O521" s="3"/>
      <c r="P521" s="3"/>
      <c r="Q521" s="3"/>
      <c r="R521" s="3"/>
    </row>
    <row r="522" spans="1:18" s="11" customFormat="1" ht="14.25" customHeight="1">
      <c r="A522" s="229"/>
      <c r="B522" s="148" t="s">
        <v>4</v>
      </c>
      <c r="C522" s="252">
        <v>0</v>
      </c>
      <c r="D522" s="252"/>
      <c r="E522" s="252"/>
      <c r="F522" s="252"/>
      <c r="G522" s="252"/>
      <c r="H522" s="252"/>
      <c r="I522" s="252"/>
      <c r="J522" s="252"/>
      <c r="K522" s="149">
        <f>SUM(C522:J522)</f>
        <v>0</v>
      </c>
      <c r="L522" s="3"/>
      <c r="M522" s="3"/>
      <c r="N522" s="3"/>
      <c r="O522" s="3"/>
      <c r="P522" s="3"/>
      <c r="Q522" s="3"/>
      <c r="R522" s="3"/>
    </row>
    <row r="523" spans="1:18" s="11" customFormat="1" ht="14.25" customHeight="1">
      <c r="A523" s="21"/>
      <c r="B523" s="194" t="s">
        <v>494</v>
      </c>
      <c r="C523" s="56"/>
      <c r="D523" s="36"/>
      <c r="E523" s="36"/>
      <c r="F523" s="36"/>
      <c r="G523" s="36"/>
      <c r="H523" s="36"/>
      <c r="I523" s="36"/>
      <c r="J523" s="36"/>
      <c r="K523" s="186">
        <f>SUM(C523:J523)</f>
        <v>0</v>
      </c>
      <c r="L523" s="3"/>
      <c r="M523" s="3"/>
      <c r="N523" s="3"/>
      <c r="O523" s="3"/>
      <c r="P523" s="3"/>
      <c r="Q523" s="3"/>
      <c r="R523" s="3"/>
    </row>
    <row r="524" spans="1:18" s="11" customFormat="1" ht="14.25" customHeight="1" thickBot="1">
      <c r="A524" s="171"/>
      <c r="B524" s="155" t="s">
        <v>617</v>
      </c>
      <c r="C524" s="251">
        <f>C522+C523</f>
        <v>0</v>
      </c>
      <c r="D524" s="251">
        <f aca="true" t="shared" si="208" ref="D524:K524">D522+D523</f>
        <v>0</v>
      </c>
      <c r="E524" s="251">
        <f t="shared" si="208"/>
        <v>0</v>
      </c>
      <c r="F524" s="251">
        <f t="shared" si="208"/>
        <v>0</v>
      </c>
      <c r="G524" s="251">
        <f t="shared" si="208"/>
        <v>0</v>
      </c>
      <c r="H524" s="251">
        <f t="shared" si="208"/>
        <v>0</v>
      </c>
      <c r="I524" s="251">
        <f t="shared" si="208"/>
        <v>0</v>
      </c>
      <c r="J524" s="251">
        <f t="shared" si="208"/>
        <v>0</v>
      </c>
      <c r="K524" s="251">
        <f t="shared" si="208"/>
        <v>0</v>
      </c>
      <c r="L524" s="3"/>
      <c r="M524" s="3"/>
      <c r="N524" s="3"/>
      <c r="O524" s="3"/>
      <c r="P524" s="3"/>
      <c r="Q524" s="3"/>
      <c r="R524" s="3"/>
    </row>
    <row r="525" spans="1:18" ht="14.25" customHeight="1">
      <c r="A525" s="248"/>
      <c r="B525" s="157" t="s">
        <v>12</v>
      </c>
      <c r="C525" s="149">
        <v>1200</v>
      </c>
      <c r="D525" s="149">
        <v>8310</v>
      </c>
      <c r="E525" s="149"/>
      <c r="F525" s="149"/>
      <c r="G525" s="149"/>
      <c r="H525" s="149"/>
      <c r="I525" s="149"/>
      <c r="J525" s="149"/>
      <c r="K525" s="149">
        <f>SUM(C525:J525)</f>
        <v>9510</v>
      </c>
      <c r="L525" s="3"/>
      <c r="M525" s="3"/>
      <c r="N525" s="3"/>
      <c r="O525" s="3"/>
      <c r="P525" s="3"/>
      <c r="Q525" s="3"/>
      <c r="R525" s="3"/>
    </row>
    <row r="526" spans="1:18" s="11" customFormat="1" ht="14.25" customHeight="1">
      <c r="A526" s="38"/>
      <c r="B526" s="194" t="s">
        <v>494</v>
      </c>
      <c r="C526" s="20">
        <v>230</v>
      </c>
      <c r="D526" s="20"/>
      <c r="E526" s="20"/>
      <c r="F526" s="20"/>
      <c r="G526" s="20"/>
      <c r="H526" s="20"/>
      <c r="I526" s="20"/>
      <c r="J526" s="20"/>
      <c r="K526" s="149">
        <f>SUM(C526:J526)</f>
        <v>230</v>
      </c>
      <c r="L526" s="3"/>
      <c r="M526" s="3"/>
      <c r="N526" s="3"/>
      <c r="O526" s="3"/>
      <c r="P526" s="3"/>
      <c r="Q526" s="3"/>
      <c r="R526" s="3"/>
    </row>
    <row r="527" spans="1:18" s="11" customFormat="1" ht="14.25" customHeight="1" thickBot="1">
      <c r="A527" s="250"/>
      <c r="B527" s="155" t="s">
        <v>12</v>
      </c>
      <c r="C527" s="156">
        <f aca="true" t="shared" si="209" ref="C527:K527">C525+C526</f>
        <v>1430</v>
      </c>
      <c r="D527" s="156">
        <f t="shared" si="209"/>
        <v>8310</v>
      </c>
      <c r="E527" s="156">
        <f t="shared" si="209"/>
        <v>0</v>
      </c>
      <c r="F527" s="156">
        <f t="shared" si="209"/>
        <v>0</v>
      </c>
      <c r="G527" s="156">
        <f t="shared" si="209"/>
        <v>0</v>
      </c>
      <c r="H527" s="156">
        <f t="shared" si="209"/>
        <v>0</v>
      </c>
      <c r="I527" s="156">
        <f t="shared" si="209"/>
        <v>0</v>
      </c>
      <c r="J527" s="156">
        <f t="shared" si="209"/>
        <v>0</v>
      </c>
      <c r="K527" s="156">
        <f t="shared" si="209"/>
        <v>9740</v>
      </c>
      <c r="L527" s="3"/>
      <c r="M527" s="3"/>
      <c r="N527" s="3"/>
      <c r="O527" s="3"/>
      <c r="P527" s="3"/>
      <c r="Q527" s="3"/>
      <c r="R527" s="3"/>
    </row>
    <row r="528" spans="1:18" ht="14.25" customHeight="1">
      <c r="A528" s="248"/>
      <c r="B528" s="157" t="s">
        <v>1</v>
      </c>
      <c r="C528" s="149">
        <v>2000</v>
      </c>
      <c r="D528" s="149">
        <v>39000</v>
      </c>
      <c r="E528" s="149"/>
      <c r="F528" s="149"/>
      <c r="G528" s="149"/>
      <c r="H528" s="149"/>
      <c r="I528" s="149"/>
      <c r="J528" s="149"/>
      <c r="K528" s="149">
        <f>SUM(C528:J528)</f>
        <v>41000</v>
      </c>
      <c r="L528" s="3"/>
      <c r="M528" s="3"/>
      <c r="N528" s="3"/>
      <c r="O528" s="3"/>
      <c r="P528" s="3"/>
      <c r="Q528" s="3"/>
      <c r="R528" s="3"/>
    </row>
    <row r="529" spans="1:18" s="11" customFormat="1" ht="14.25" customHeight="1">
      <c r="A529" s="38"/>
      <c r="B529" s="194" t="s">
        <v>494</v>
      </c>
      <c r="C529" s="20"/>
      <c r="D529" s="20">
        <v>-188</v>
      </c>
      <c r="E529" s="20"/>
      <c r="F529" s="20"/>
      <c r="G529" s="20"/>
      <c r="H529" s="20"/>
      <c r="I529" s="20"/>
      <c r="J529" s="20"/>
      <c r="K529" s="149">
        <f>SUM(C529:J529)</f>
        <v>-188</v>
      </c>
      <c r="L529" s="3"/>
      <c r="M529" s="3"/>
      <c r="N529" s="3"/>
      <c r="O529" s="3"/>
      <c r="P529" s="3"/>
      <c r="Q529" s="3"/>
      <c r="R529" s="3"/>
    </row>
    <row r="530" spans="1:18" s="11" customFormat="1" ht="14.25" customHeight="1" thickBot="1">
      <c r="A530" s="250"/>
      <c r="B530" s="155" t="s">
        <v>1</v>
      </c>
      <c r="C530" s="156">
        <f>C528+C529</f>
        <v>2000</v>
      </c>
      <c r="D530" s="156">
        <f aca="true" t="shared" si="210" ref="D530:K530">D528+D529</f>
        <v>38812</v>
      </c>
      <c r="E530" s="156">
        <f t="shared" si="210"/>
        <v>0</v>
      </c>
      <c r="F530" s="156">
        <f t="shared" si="210"/>
        <v>0</v>
      </c>
      <c r="G530" s="156">
        <f t="shared" si="210"/>
        <v>0</v>
      </c>
      <c r="H530" s="156">
        <f t="shared" si="210"/>
        <v>0</v>
      </c>
      <c r="I530" s="156">
        <f t="shared" si="210"/>
        <v>0</v>
      </c>
      <c r="J530" s="156">
        <f t="shared" si="210"/>
        <v>0</v>
      </c>
      <c r="K530" s="156">
        <f t="shared" si="210"/>
        <v>40812</v>
      </c>
      <c r="L530" s="3"/>
      <c r="M530" s="3"/>
      <c r="N530" s="3"/>
      <c r="O530" s="3"/>
      <c r="P530" s="3"/>
      <c r="Q530" s="3"/>
      <c r="R530" s="3"/>
    </row>
    <row r="531" spans="1:18" ht="28.5" customHeight="1">
      <c r="A531" s="229" t="s">
        <v>37</v>
      </c>
      <c r="B531" s="230" t="s">
        <v>88</v>
      </c>
      <c r="C531" s="231">
        <f>C534+C540+C543+C546+C549+C552+C555+C558+C561+C564+C567+C570+C573+C537</f>
        <v>120283</v>
      </c>
      <c r="D531" s="231">
        <f aca="true" t="shared" si="211" ref="D531:K531">D534+D540+D543+D546+D549+D552+D555+D558+D561+D564+D567+D570+D573+D537</f>
        <v>20950</v>
      </c>
      <c r="E531" s="231">
        <f t="shared" si="211"/>
        <v>0</v>
      </c>
      <c r="F531" s="231">
        <f t="shared" si="211"/>
        <v>0</v>
      </c>
      <c r="G531" s="231">
        <f t="shared" si="211"/>
        <v>0</v>
      </c>
      <c r="H531" s="231">
        <f t="shared" si="211"/>
        <v>0</v>
      </c>
      <c r="I531" s="231">
        <f t="shared" si="211"/>
        <v>0</v>
      </c>
      <c r="J531" s="231">
        <f t="shared" si="211"/>
        <v>0</v>
      </c>
      <c r="K531" s="231">
        <f t="shared" si="211"/>
        <v>141233</v>
      </c>
      <c r="L531" s="3"/>
      <c r="M531" s="3"/>
      <c r="N531" s="3"/>
      <c r="O531" s="3"/>
      <c r="P531" s="3"/>
      <c r="Q531" s="3"/>
      <c r="R531" s="3"/>
    </row>
    <row r="532" spans="1:18" s="11" customFormat="1" ht="18.75" customHeight="1">
      <c r="A532" s="21"/>
      <c r="B532" s="194" t="s">
        <v>494</v>
      </c>
      <c r="C532" s="36">
        <f>C535+C538+C541+C544+C547+C550+C553+C556+C559+C562+C565+C568+C571+C574</f>
        <v>5043</v>
      </c>
      <c r="D532" s="36">
        <f aca="true" t="shared" si="212" ref="D532:K532">D535+D538+D541+D544+D547+D550+D553+D556+D559+D562+D565+D568+D571+D574</f>
        <v>-4933</v>
      </c>
      <c r="E532" s="36">
        <f t="shared" si="212"/>
        <v>0</v>
      </c>
      <c r="F532" s="36">
        <f t="shared" si="212"/>
        <v>0</v>
      </c>
      <c r="G532" s="36">
        <f t="shared" si="212"/>
        <v>0</v>
      </c>
      <c r="H532" s="36">
        <f t="shared" si="212"/>
        <v>0</v>
      </c>
      <c r="I532" s="36">
        <f t="shared" si="212"/>
        <v>0</v>
      </c>
      <c r="J532" s="36">
        <f t="shared" si="212"/>
        <v>0</v>
      </c>
      <c r="K532" s="36">
        <f t="shared" si="212"/>
        <v>110</v>
      </c>
      <c r="L532" s="3"/>
      <c r="M532" s="3"/>
      <c r="N532" s="3"/>
      <c r="O532" s="3"/>
      <c r="P532" s="3"/>
      <c r="Q532" s="3"/>
      <c r="R532" s="3"/>
    </row>
    <row r="533" spans="1:18" s="11" customFormat="1" ht="28.5" customHeight="1" thickBot="1">
      <c r="A533" s="171"/>
      <c r="B533" s="246" t="s">
        <v>618</v>
      </c>
      <c r="C533" s="253">
        <f>C531+C532</f>
        <v>125326</v>
      </c>
      <c r="D533" s="253">
        <f aca="true" t="shared" si="213" ref="D533:K533">D531+D532</f>
        <v>16017</v>
      </c>
      <c r="E533" s="253">
        <f t="shared" si="213"/>
        <v>0</v>
      </c>
      <c r="F533" s="253">
        <f t="shared" si="213"/>
        <v>0</v>
      </c>
      <c r="G533" s="253">
        <f t="shared" si="213"/>
        <v>0</v>
      </c>
      <c r="H533" s="253">
        <f t="shared" si="213"/>
        <v>0</v>
      </c>
      <c r="I533" s="253">
        <f t="shared" si="213"/>
        <v>0</v>
      </c>
      <c r="J533" s="253">
        <f t="shared" si="213"/>
        <v>0</v>
      </c>
      <c r="K533" s="253">
        <f t="shared" si="213"/>
        <v>141343</v>
      </c>
      <c r="L533" s="3"/>
      <c r="M533" s="3"/>
      <c r="N533" s="3"/>
      <c r="O533" s="3"/>
      <c r="P533" s="3"/>
      <c r="Q533" s="3"/>
      <c r="R533" s="3"/>
    </row>
    <row r="534" spans="1:18" s="11" customFormat="1" ht="14.25" customHeight="1">
      <c r="A534" s="248"/>
      <c r="B534" s="157" t="s">
        <v>2</v>
      </c>
      <c r="C534" s="149">
        <v>8651</v>
      </c>
      <c r="D534" s="149"/>
      <c r="E534" s="149"/>
      <c r="F534" s="149"/>
      <c r="G534" s="149"/>
      <c r="H534" s="149"/>
      <c r="I534" s="149"/>
      <c r="J534" s="149"/>
      <c r="K534" s="149">
        <f>SUM(C534:J534)</f>
        <v>8651</v>
      </c>
      <c r="L534" s="3"/>
      <c r="M534" s="3"/>
      <c r="N534" s="3"/>
      <c r="O534" s="3"/>
      <c r="P534" s="3"/>
      <c r="Q534" s="3"/>
      <c r="R534" s="3"/>
    </row>
    <row r="535" spans="1:18" s="11" customFormat="1" ht="14.25" customHeight="1">
      <c r="A535" s="38"/>
      <c r="B535" s="194" t="s">
        <v>494</v>
      </c>
      <c r="C535" s="20"/>
      <c r="D535" s="20"/>
      <c r="E535" s="20"/>
      <c r="F535" s="20"/>
      <c r="G535" s="20"/>
      <c r="H535" s="20"/>
      <c r="I535" s="20"/>
      <c r="J535" s="20"/>
      <c r="K535" s="149">
        <f>SUM(C535:J535)</f>
        <v>0</v>
      </c>
      <c r="L535" s="3"/>
      <c r="M535" s="3"/>
      <c r="N535" s="3"/>
      <c r="O535" s="3"/>
      <c r="P535" s="3"/>
      <c r="Q535" s="3"/>
      <c r="R535" s="3"/>
    </row>
    <row r="536" spans="1:18" s="11" customFormat="1" ht="14.25" customHeight="1" thickBot="1">
      <c r="A536" s="250"/>
      <c r="B536" s="155" t="s">
        <v>499</v>
      </c>
      <c r="C536" s="156">
        <f aca="true" t="shared" si="214" ref="C536:K536">C534+C535</f>
        <v>8651</v>
      </c>
      <c r="D536" s="156">
        <f t="shared" si="214"/>
        <v>0</v>
      </c>
      <c r="E536" s="156">
        <f t="shared" si="214"/>
        <v>0</v>
      </c>
      <c r="F536" s="156">
        <f t="shared" si="214"/>
        <v>0</v>
      </c>
      <c r="G536" s="156">
        <f t="shared" si="214"/>
        <v>0</v>
      </c>
      <c r="H536" s="156">
        <f t="shared" si="214"/>
        <v>0</v>
      </c>
      <c r="I536" s="156">
        <f t="shared" si="214"/>
        <v>0</v>
      </c>
      <c r="J536" s="156">
        <f t="shared" si="214"/>
        <v>0</v>
      </c>
      <c r="K536" s="156">
        <f t="shared" si="214"/>
        <v>8651</v>
      </c>
      <c r="L536" s="3"/>
      <c r="M536" s="3"/>
      <c r="N536" s="3"/>
      <c r="O536" s="3"/>
      <c r="P536" s="3"/>
      <c r="Q536" s="3"/>
      <c r="R536" s="3"/>
    </row>
    <row r="537" spans="1:18" s="11" customFormat="1" ht="14.25" customHeight="1">
      <c r="A537" s="248"/>
      <c r="B537" s="157" t="s">
        <v>3</v>
      </c>
      <c r="C537" s="149">
        <v>2669</v>
      </c>
      <c r="D537" s="149">
        <v>1483</v>
      </c>
      <c r="E537" s="149"/>
      <c r="F537" s="149"/>
      <c r="G537" s="149"/>
      <c r="H537" s="149"/>
      <c r="I537" s="149"/>
      <c r="J537" s="149"/>
      <c r="K537" s="149">
        <f>SUM(C537:J537)</f>
        <v>4152</v>
      </c>
      <c r="L537" s="3"/>
      <c r="M537" s="3"/>
      <c r="N537" s="3"/>
      <c r="O537" s="3"/>
      <c r="P537" s="3"/>
      <c r="Q537" s="3"/>
      <c r="R537" s="3"/>
    </row>
    <row r="538" spans="1:18" s="11" customFormat="1" ht="14.25" customHeight="1">
      <c r="A538" s="38"/>
      <c r="B538" s="194" t="s">
        <v>494</v>
      </c>
      <c r="C538" s="20">
        <v>1483</v>
      </c>
      <c r="D538" s="20">
        <v>-1483</v>
      </c>
      <c r="E538" s="20"/>
      <c r="F538" s="20"/>
      <c r="G538" s="20"/>
      <c r="H538" s="20"/>
      <c r="I538" s="20"/>
      <c r="J538" s="20"/>
      <c r="K538" s="149">
        <f>SUM(C538:J538)</f>
        <v>0</v>
      </c>
      <c r="L538" s="3"/>
      <c r="M538" s="3"/>
      <c r="N538" s="3"/>
      <c r="O538" s="3"/>
      <c r="P538" s="3"/>
      <c r="Q538" s="3"/>
      <c r="R538" s="3"/>
    </row>
    <row r="539" spans="1:18" s="11" customFormat="1" ht="14.25" customHeight="1" thickBot="1">
      <c r="A539" s="250"/>
      <c r="B539" s="155" t="s">
        <v>500</v>
      </c>
      <c r="C539" s="156">
        <f>C537+C538</f>
        <v>4152</v>
      </c>
      <c r="D539" s="156">
        <f aca="true" t="shared" si="215" ref="D539:K539">D537+D538</f>
        <v>0</v>
      </c>
      <c r="E539" s="156">
        <f t="shared" si="215"/>
        <v>0</v>
      </c>
      <c r="F539" s="156">
        <f t="shared" si="215"/>
        <v>0</v>
      </c>
      <c r="G539" s="156">
        <f t="shared" si="215"/>
        <v>0</v>
      </c>
      <c r="H539" s="156">
        <f t="shared" si="215"/>
        <v>0</v>
      </c>
      <c r="I539" s="156">
        <f t="shared" si="215"/>
        <v>0</v>
      </c>
      <c r="J539" s="156">
        <f t="shared" si="215"/>
        <v>0</v>
      </c>
      <c r="K539" s="156">
        <f t="shared" si="215"/>
        <v>4152</v>
      </c>
      <c r="L539" s="3"/>
      <c r="M539" s="3"/>
      <c r="N539" s="3"/>
      <c r="O539" s="3"/>
      <c r="P539" s="3"/>
      <c r="Q539" s="3"/>
      <c r="R539" s="3"/>
    </row>
    <row r="540" spans="1:18" s="11" customFormat="1" ht="14.25" customHeight="1">
      <c r="A540" s="248"/>
      <c r="B540" s="157" t="s">
        <v>4</v>
      </c>
      <c r="C540" s="149">
        <v>5339</v>
      </c>
      <c r="D540" s="149"/>
      <c r="E540" s="149"/>
      <c r="F540" s="149"/>
      <c r="G540" s="149"/>
      <c r="H540" s="149"/>
      <c r="I540" s="149"/>
      <c r="J540" s="149"/>
      <c r="K540" s="149">
        <f>SUM(C540:J540)</f>
        <v>5339</v>
      </c>
      <c r="L540" s="3"/>
      <c r="M540" s="3"/>
      <c r="N540" s="3"/>
      <c r="O540" s="3"/>
      <c r="P540" s="3"/>
      <c r="Q540" s="3"/>
      <c r="R540" s="3"/>
    </row>
    <row r="541" spans="1:18" s="11" customFormat="1" ht="14.25" customHeight="1">
      <c r="A541" s="38"/>
      <c r="B541" s="194" t="s">
        <v>494</v>
      </c>
      <c r="C541" s="20"/>
      <c r="D541" s="20"/>
      <c r="E541" s="20"/>
      <c r="F541" s="20"/>
      <c r="G541" s="20"/>
      <c r="H541" s="20"/>
      <c r="I541" s="20"/>
      <c r="J541" s="20"/>
      <c r="K541" s="149">
        <f>SUM(C541:J541)</f>
        <v>0</v>
      </c>
      <c r="L541" s="3"/>
      <c r="M541" s="3"/>
      <c r="N541" s="3"/>
      <c r="O541" s="3"/>
      <c r="P541" s="3"/>
      <c r="Q541" s="3"/>
      <c r="R541" s="3"/>
    </row>
    <row r="542" spans="1:18" s="11" customFormat="1" ht="14.25" customHeight="1" thickBot="1">
      <c r="A542" s="250"/>
      <c r="B542" s="155" t="s">
        <v>617</v>
      </c>
      <c r="C542" s="156">
        <f>C540+C541</f>
        <v>5339</v>
      </c>
      <c r="D542" s="156">
        <f aca="true" t="shared" si="216" ref="D542:K542">D540+D541</f>
        <v>0</v>
      </c>
      <c r="E542" s="156">
        <f t="shared" si="216"/>
        <v>0</v>
      </c>
      <c r="F542" s="156">
        <f t="shared" si="216"/>
        <v>0</v>
      </c>
      <c r="G542" s="156">
        <f t="shared" si="216"/>
        <v>0</v>
      </c>
      <c r="H542" s="156">
        <f t="shared" si="216"/>
        <v>0</v>
      </c>
      <c r="I542" s="156">
        <f t="shared" si="216"/>
        <v>0</v>
      </c>
      <c r="J542" s="156">
        <f t="shared" si="216"/>
        <v>0</v>
      </c>
      <c r="K542" s="156">
        <f t="shared" si="216"/>
        <v>5339</v>
      </c>
      <c r="L542" s="3"/>
      <c r="M542" s="3"/>
      <c r="N542" s="3"/>
      <c r="O542" s="3"/>
      <c r="P542" s="3"/>
      <c r="Q542" s="3"/>
      <c r="R542" s="3"/>
    </row>
    <row r="543" spans="1:18" s="11" customFormat="1" ht="14.25" customHeight="1">
      <c r="A543" s="248"/>
      <c r="B543" s="157" t="s">
        <v>5</v>
      </c>
      <c r="C543" s="149">
        <v>3510</v>
      </c>
      <c r="D543" s="149">
        <v>556</v>
      </c>
      <c r="E543" s="149"/>
      <c r="F543" s="149"/>
      <c r="G543" s="149"/>
      <c r="H543" s="149"/>
      <c r="I543" s="149"/>
      <c r="J543" s="149"/>
      <c r="K543" s="149">
        <f>SUM(C543:J543)</f>
        <v>4066</v>
      </c>
      <c r="L543" s="3"/>
      <c r="M543" s="3"/>
      <c r="N543" s="3"/>
      <c r="O543" s="3"/>
      <c r="P543" s="3"/>
      <c r="Q543" s="3"/>
      <c r="R543" s="3"/>
    </row>
    <row r="544" spans="1:18" s="11" customFormat="1" ht="14.25" customHeight="1">
      <c r="A544" s="38"/>
      <c r="B544" s="194" t="s">
        <v>494</v>
      </c>
      <c r="C544" s="20">
        <v>556</v>
      </c>
      <c r="D544" s="20">
        <v>-556</v>
      </c>
      <c r="E544" s="20"/>
      <c r="F544" s="20"/>
      <c r="G544" s="20"/>
      <c r="H544" s="20"/>
      <c r="I544" s="20"/>
      <c r="J544" s="20"/>
      <c r="K544" s="149">
        <f>SUM(C544:J544)</f>
        <v>0</v>
      </c>
      <c r="L544" s="3"/>
      <c r="M544" s="3"/>
      <c r="N544" s="3"/>
      <c r="O544" s="3"/>
      <c r="P544" s="3"/>
      <c r="Q544" s="3"/>
      <c r="R544" s="3"/>
    </row>
    <row r="545" spans="1:18" s="11" customFormat="1" ht="14.25" customHeight="1" thickBot="1">
      <c r="A545" s="250"/>
      <c r="B545" s="155" t="s">
        <v>502</v>
      </c>
      <c r="C545" s="156">
        <f>C543+C544</f>
        <v>4066</v>
      </c>
      <c r="D545" s="156">
        <f aca="true" t="shared" si="217" ref="D545:K545">D543+D544</f>
        <v>0</v>
      </c>
      <c r="E545" s="156">
        <f t="shared" si="217"/>
        <v>0</v>
      </c>
      <c r="F545" s="156">
        <f t="shared" si="217"/>
        <v>0</v>
      </c>
      <c r="G545" s="156">
        <f t="shared" si="217"/>
        <v>0</v>
      </c>
      <c r="H545" s="156">
        <f t="shared" si="217"/>
        <v>0</v>
      </c>
      <c r="I545" s="156">
        <f t="shared" si="217"/>
        <v>0</v>
      </c>
      <c r="J545" s="156">
        <f t="shared" si="217"/>
        <v>0</v>
      </c>
      <c r="K545" s="156">
        <f t="shared" si="217"/>
        <v>4066</v>
      </c>
      <c r="L545" s="3"/>
      <c r="M545" s="3"/>
      <c r="N545" s="3"/>
      <c r="O545" s="3"/>
      <c r="P545" s="3"/>
      <c r="Q545" s="3"/>
      <c r="R545" s="3"/>
    </row>
    <row r="546" spans="1:18" s="11" customFormat="1" ht="14.25" customHeight="1">
      <c r="A546" s="248"/>
      <c r="B546" s="157" t="s">
        <v>6</v>
      </c>
      <c r="C546" s="149">
        <v>6921</v>
      </c>
      <c r="D546" s="149"/>
      <c r="E546" s="149"/>
      <c r="F546" s="149"/>
      <c r="G546" s="149"/>
      <c r="H546" s="149"/>
      <c r="I546" s="149"/>
      <c r="J546" s="149"/>
      <c r="K546" s="149">
        <f>SUM(C546:J546)</f>
        <v>6921</v>
      </c>
      <c r="L546" s="3"/>
      <c r="M546" s="3"/>
      <c r="N546" s="3"/>
      <c r="O546" s="3"/>
      <c r="P546" s="3"/>
      <c r="Q546" s="3"/>
      <c r="R546" s="3"/>
    </row>
    <row r="547" spans="1:18" s="11" customFormat="1" ht="14.25" customHeight="1">
      <c r="A547" s="38"/>
      <c r="B547" s="194" t="s">
        <v>494</v>
      </c>
      <c r="C547" s="20"/>
      <c r="D547" s="20"/>
      <c r="E547" s="20"/>
      <c r="F547" s="20"/>
      <c r="G547" s="20"/>
      <c r="H547" s="20"/>
      <c r="I547" s="20"/>
      <c r="J547" s="20"/>
      <c r="K547" s="149">
        <f>SUM(C547:J547)</f>
        <v>0</v>
      </c>
      <c r="L547" s="3"/>
      <c r="M547" s="3"/>
      <c r="N547" s="3"/>
      <c r="O547" s="3"/>
      <c r="P547" s="3"/>
      <c r="Q547" s="3"/>
      <c r="R547" s="3"/>
    </row>
    <row r="548" spans="1:18" s="11" customFormat="1" ht="27" customHeight="1" thickBot="1">
      <c r="A548" s="250"/>
      <c r="B548" s="155" t="s">
        <v>503</v>
      </c>
      <c r="C548" s="156">
        <f>C546+C547</f>
        <v>6921</v>
      </c>
      <c r="D548" s="156">
        <f aca="true" t="shared" si="218" ref="D548:K548">D546+D547</f>
        <v>0</v>
      </c>
      <c r="E548" s="156">
        <f t="shared" si="218"/>
        <v>0</v>
      </c>
      <c r="F548" s="156">
        <f t="shared" si="218"/>
        <v>0</v>
      </c>
      <c r="G548" s="156">
        <f t="shared" si="218"/>
        <v>0</v>
      </c>
      <c r="H548" s="156">
        <f t="shared" si="218"/>
        <v>0</v>
      </c>
      <c r="I548" s="156">
        <f t="shared" si="218"/>
        <v>0</v>
      </c>
      <c r="J548" s="156">
        <f t="shared" si="218"/>
        <v>0</v>
      </c>
      <c r="K548" s="156">
        <f t="shared" si="218"/>
        <v>6921</v>
      </c>
      <c r="L548" s="3"/>
      <c r="M548" s="3"/>
      <c r="N548" s="3"/>
      <c r="O548" s="3"/>
      <c r="P548" s="3"/>
      <c r="Q548" s="3"/>
      <c r="R548" s="3"/>
    </row>
    <row r="549" spans="1:18" s="11" customFormat="1" ht="14.25" customHeight="1">
      <c r="A549" s="248"/>
      <c r="B549" s="157" t="s">
        <v>7</v>
      </c>
      <c r="C549" s="149">
        <v>8454</v>
      </c>
      <c r="D549" s="149">
        <v>5240</v>
      </c>
      <c r="E549" s="149"/>
      <c r="F549" s="149"/>
      <c r="G549" s="149"/>
      <c r="H549" s="149"/>
      <c r="I549" s="149"/>
      <c r="J549" s="149"/>
      <c r="K549" s="149">
        <f>SUM(C549:J549)</f>
        <v>13694</v>
      </c>
      <c r="L549" s="3"/>
      <c r="M549" s="3"/>
      <c r="N549" s="3"/>
      <c r="O549" s="3"/>
      <c r="P549" s="3"/>
      <c r="Q549" s="3"/>
      <c r="R549" s="3"/>
    </row>
    <row r="550" spans="1:18" s="11" customFormat="1" ht="14.25" customHeight="1">
      <c r="A550" s="38"/>
      <c r="B550" s="194" t="s">
        <v>494</v>
      </c>
      <c r="C550" s="20">
        <v>2205</v>
      </c>
      <c r="D550" s="20">
        <v>-2205</v>
      </c>
      <c r="E550" s="20"/>
      <c r="F550" s="20"/>
      <c r="G550" s="20"/>
      <c r="H550" s="20"/>
      <c r="I550" s="20"/>
      <c r="J550" s="20"/>
      <c r="K550" s="149">
        <f>SUM(C550:J550)</f>
        <v>0</v>
      </c>
      <c r="L550" s="3"/>
      <c r="M550" s="3"/>
      <c r="N550" s="3"/>
      <c r="O550" s="3"/>
      <c r="P550" s="3"/>
      <c r="Q550" s="3"/>
      <c r="R550" s="3"/>
    </row>
    <row r="551" spans="1:18" s="11" customFormat="1" ht="14.25" customHeight="1" thickBot="1">
      <c r="A551" s="250"/>
      <c r="B551" s="155" t="s">
        <v>619</v>
      </c>
      <c r="C551" s="156">
        <f>C549+C550</f>
        <v>10659</v>
      </c>
      <c r="D551" s="156">
        <f aca="true" t="shared" si="219" ref="D551:K551">D549+D550</f>
        <v>3035</v>
      </c>
      <c r="E551" s="156">
        <f t="shared" si="219"/>
        <v>0</v>
      </c>
      <c r="F551" s="156">
        <f t="shared" si="219"/>
        <v>0</v>
      </c>
      <c r="G551" s="156">
        <f t="shared" si="219"/>
        <v>0</v>
      </c>
      <c r="H551" s="156">
        <f t="shared" si="219"/>
        <v>0</v>
      </c>
      <c r="I551" s="156">
        <f t="shared" si="219"/>
        <v>0</v>
      </c>
      <c r="J551" s="156">
        <f t="shared" si="219"/>
        <v>0</v>
      </c>
      <c r="K551" s="156">
        <f t="shared" si="219"/>
        <v>13694</v>
      </c>
      <c r="L551" s="3"/>
      <c r="M551" s="3"/>
      <c r="N551" s="3"/>
      <c r="O551" s="3"/>
      <c r="P551" s="3"/>
      <c r="Q551" s="3"/>
      <c r="R551" s="3"/>
    </row>
    <row r="552" spans="1:18" s="11" customFormat="1" ht="14.25" customHeight="1">
      <c r="A552" s="248"/>
      <c r="B552" s="157" t="s">
        <v>8</v>
      </c>
      <c r="C552" s="149">
        <v>5796</v>
      </c>
      <c r="D552" s="149"/>
      <c r="E552" s="149"/>
      <c r="F552" s="149"/>
      <c r="G552" s="149"/>
      <c r="H552" s="149"/>
      <c r="I552" s="149"/>
      <c r="J552" s="149"/>
      <c r="K552" s="149">
        <f>SUM(C552:J552)</f>
        <v>5796</v>
      </c>
      <c r="L552" s="3"/>
      <c r="M552" s="3"/>
      <c r="N552" s="3"/>
      <c r="O552" s="3"/>
      <c r="P552" s="3"/>
      <c r="Q552" s="3"/>
      <c r="R552" s="3"/>
    </row>
    <row r="553" spans="1:18" s="11" customFormat="1" ht="14.25" customHeight="1">
      <c r="A553" s="38"/>
      <c r="B553" s="194" t="s">
        <v>494</v>
      </c>
      <c r="C553" s="20"/>
      <c r="D553" s="20"/>
      <c r="E553" s="20"/>
      <c r="F553" s="20"/>
      <c r="G553" s="20"/>
      <c r="H553" s="20"/>
      <c r="I553" s="20"/>
      <c r="J553" s="20"/>
      <c r="K553" s="149">
        <f>SUM(C553:J553)</f>
        <v>0</v>
      </c>
      <c r="L553" s="3"/>
      <c r="M553" s="3"/>
      <c r="N553" s="3"/>
      <c r="O553" s="3"/>
      <c r="P553" s="3"/>
      <c r="Q553" s="3"/>
      <c r="R553" s="3"/>
    </row>
    <row r="554" spans="1:18" s="11" customFormat="1" ht="14.25" customHeight="1" thickBot="1">
      <c r="A554" s="250"/>
      <c r="B554" s="155" t="s">
        <v>505</v>
      </c>
      <c r="C554" s="156">
        <f>C552+C553</f>
        <v>5796</v>
      </c>
      <c r="D554" s="156">
        <f aca="true" t="shared" si="220" ref="D554:K554">D552+D553</f>
        <v>0</v>
      </c>
      <c r="E554" s="156">
        <f t="shared" si="220"/>
        <v>0</v>
      </c>
      <c r="F554" s="156">
        <f t="shared" si="220"/>
        <v>0</v>
      </c>
      <c r="G554" s="156">
        <f t="shared" si="220"/>
        <v>0</v>
      </c>
      <c r="H554" s="156">
        <f t="shared" si="220"/>
        <v>0</v>
      </c>
      <c r="I554" s="156">
        <f t="shared" si="220"/>
        <v>0</v>
      </c>
      <c r="J554" s="156">
        <f t="shared" si="220"/>
        <v>0</v>
      </c>
      <c r="K554" s="156">
        <f t="shared" si="220"/>
        <v>5796</v>
      </c>
      <c r="L554" s="3"/>
      <c r="M554" s="3"/>
      <c r="N554" s="3"/>
      <c r="O554" s="3"/>
      <c r="P554" s="3"/>
      <c r="Q554" s="3"/>
      <c r="R554" s="3"/>
    </row>
    <row r="555" spans="1:18" s="11" customFormat="1" ht="14.25" customHeight="1">
      <c r="A555" s="248"/>
      <c r="B555" s="157" t="s">
        <v>9</v>
      </c>
      <c r="C555" s="149">
        <v>14674</v>
      </c>
      <c r="D555" s="149">
        <v>4796</v>
      </c>
      <c r="E555" s="149"/>
      <c r="F555" s="149"/>
      <c r="G555" s="149"/>
      <c r="H555" s="149"/>
      <c r="I555" s="149"/>
      <c r="J555" s="149"/>
      <c r="K555" s="149">
        <f>SUM(C555:J555)</f>
        <v>19470</v>
      </c>
      <c r="L555" s="3"/>
      <c r="M555" s="3"/>
      <c r="N555" s="3"/>
      <c r="O555" s="3"/>
      <c r="P555" s="3"/>
      <c r="Q555" s="3"/>
      <c r="R555" s="3"/>
    </row>
    <row r="556" spans="1:18" s="11" customFormat="1" ht="14.25" customHeight="1">
      <c r="A556" s="38"/>
      <c r="B556" s="194" t="s">
        <v>494</v>
      </c>
      <c r="C556" s="20">
        <v>-2427</v>
      </c>
      <c r="D556" s="20">
        <v>2427</v>
      </c>
      <c r="E556" s="20"/>
      <c r="F556" s="20"/>
      <c r="G556" s="20"/>
      <c r="H556" s="20"/>
      <c r="I556" s="20"/>
      <c r="J556" s="20"/>
      <c r="K556" s="149">
        <f>SUM(C556:J556)</f>
        <v>0</v>
      </c>
      <c r="L556" s="3"/>
      <c r="M556" s="3"/>
      <c r="N556" s="3"/>
      <c r="O556" s="3"/>
      <c r="P556" s="3"/>
      <c r="Q556" s="3"/>
      <c r="R556" s="3"/>
    </row>
    <row r="557" spans="1:18" s="11" customFormat="1" ht="14.25" customHeight="1" thickBot="1">
      <c r="A557" s="250"/>
      <c r="B557" s="155" t="s">
        <v>506</v>
      </c>
      <c r="C557" s="156">
        <f>C555+C556</f>
        <v>12247</v>
      </c>
      <c r="D557" s="156">
        <f aca="true" t="shared" si="221" ref="D557:K557">D555+D556</f>
        <v>7223</v>
      </c>
      <c r="E557" s="156">
        <f t="shared" si="221"/>
        <v>0</v>
      </c>
      <c r="F557" s="156">
        <f t="shared" si="221"/>
        <v>0</v>
      </c>
      <c r="G557" s="156">
        <f t="shared" si="221"/>
        <v>0</v>
      </c>
      <c r="H557" s="156">
        <f t="shared" si="221"/>
        <v>0</v>
      </c>
      <c r="I557" s="156">
        <f t="shared" si="221"/>
        <v>0</v>
      </c>
      <c r="J557" s="156">
        <f t="shared" si="221"/>
        <v>0</v>
      </c>
      <c r="K557" s="156">
        <f t="shared" si="221"/>
        <v>19470</v>
      </c>
      <c r="L557" s="3"/>
      <c r="M557" s="3"/>
      <c r="N557" s="3"/>
      <c r="O557" s="3"/>
      <c r="P557" s="3"/>
      <c r="Q557" s="3"/>
      <c r="R557" s="3"/>
    </row>
    <row r="558" spans="1:18" s="11" customFormat="1" ht="14.25" customHeight="1">
      <c r="A558" s="248"/>
      <c r="B558" s="157" t="s">
        <v>10</v>
      </c>
      <c r="C558" s="149">
        <v>4907</v>
      </c>
      <c r="D558" s="149"/>
      <c r="E558" s="149"/>
      <c r="F558" s="149"/>
      <c r="G558" s="149"/>
      <c r="H558" s="149"/>
      <c r="I558" s="149"/>
      <c r="J558" s="149"/>
      <c r="K558" s="149">
        <f>SUM(C558:J558)</f>
        <v>4907</v>
      </c>
      <c r="L558" s="3"/>
      <c r="M558" s="3"/>
      <c r="N558" s="3"/>
      <c r="O558" s="3"/>
      <c r="P558" s="3"/>
      <c r="Q558" s="3"/>
      <c r="R558" s="3"/>
    </row>
    <row r="559" spans="1:18" s="11" customFormat="1" ht="14.25" customHeight="1">
      <c r="A559" s="38"/>
      <c r="B559" s="194" t="s">
        <v>494</v>
      </c>
      <c r="C559" s="20"/>
      <c r="D559" s="20"/>
      <c r="E559" s="20"/>
      <c r="F559" s="20"/>
      <c r="G559" s="20"/>
      <c r="H559" s="20"/>
      <c r="I559" s="20"/>
      <c r="J559" s="20"/>
      <c r="K559" s="149">
        <f>SUM(C559:J559)</f>
        <v>0</v>
      </c>
      <c r="L559" s="3"/>
      <c r="M559" s="3"/>
      <c r="N559" s="3"/>
      <c r="O559" s="3"/>
      <c r="P559" s="3"/>
      <c r="Q559" s="3"/>
      <c r="R559" s="3"/>
    </row>
    <row r="560" spans="1:18" s="11" customFormat="1" ht="14.25" customHeight="1" thickBot="1">
      <c r="A560" s="250"/>
      <c r="B560" s="155" t="s">
        <v>507</v>
      </c>
      <c r="C560" s="156">
        <f>C558+C559</f>
        <v>4907</v>
      </c>
      <c r="D560" s="156">
        <f aca="true" t="shared" si="222" ref="D560:K560">D558+D559</f>
        <v>0</v>
      </c>
      <c r="E560" s="156">
        <f t="shared" si="222"/>
        <v>0</v>
      </c>
      <c r="F560" s="156">
        <f t="shared" si="222"/>
        <v>0</v>
      </c>
      <c r="G560" s="156">
        <f t="shared" si="222"/>
        <v>0</v>
      </c>
      <c r="H560" s="156">
        <f t="shared" si="222"/>
        <v>0</v>
      </c>
      <c r="I560" s="156">
        <f t="shared" si="222"/>
        <v>0</v>
      </c>
      <c r="J560" s="156">
        <f t="shared" si="222"/>
        <v>0</v>
      </c>
      <c r="K560" s="156">
        <f t="shared" si="222"/>
        <v>4907</v>
      </c>
      <c r="L560" s="3"/>
      <c r="M560" s="3"/>
      <c r="N560" s="3"/>
      <c r="O560" s="3"/>
      <c r="P560" s="3"/>
      <c r="Q560" s="3"/>
      <c r="R560" s="3"/>
    </row>
    <row r="561" spans="1:18" s="11" customFormat="1" ht="14.25" customHeight="1">
      <c r="A561" s="248"/>
      <c r="B561" s="157" t="s">
        <v>11</v>
      </c>
      <c r="C561" s="149">
        <v>3164</v>
      </c>
      <c r="D561" s="149">
        <v>5290</v>
      </c>
      <c r="E561" s="149"/>
      <c r="F561" s="149"/>
      <c r="G561" s="149"/>
      <c r="H561" s="149"/>
      <c r="I561" s="149"/>
      <c r="J561" s="149"/>
      <c r="K561" s="149">
        <f>SUM(C561:J561)</f>
        <v>8454</v>
      </c>
      <c r="L561" s="3"/>
      <c r="M561" s="3"/>
      <c r="N561" s="3"/>
      <c r="O561" s="3"/>
      <c r="P561" s="3"/>
      <c r="Q561" s="3"/>
      <c r="R561" s="3"/>
    </row>
    <row r="562" spans="1:18" s="11" customFormat="1" ht="14.25" customHeight="1">
      <c r="A562" s="38"/>
      <c r="B562" s="194" t="s">
        <v>494</v>
      </c>
      <c r="C562" s="20">
        <v>2011</v>
      </c>
      <c r="D562" s="20">
        <v>-2011</v>
      </c>
      <c r="E562" s="20"/>
      <c r="F562" s="20"/>
      <c r="G562" s="20"/>
      <c r="H562" s="20"/>
      <c r="I562" s="20"/>
      <c r="J562" s="20"/>
      <c r="K562" s="149">
        <f>SUM(C562:J562)</f>
        <v>0</v>
      </c>
      <c r="L562" s="3"/>
      <c r="M562" s="3"/>
      <c r="N562" s="3"/>
      <c r="O562" s="3"/>
      <c r="P562" s="3"/>
      <c r="Q562" s="3"/>
      <c r="R562" s="3"/>
    </row>
    <row r="563" spans="1:18" s="11" customFormat="1" ht="14.25" customHeight="1" thickBot="1">
      <c r="A563" s="250"/>
      <c r="B563" s="155" t="s">
        <v>508</v>
      </c>
      <c r="C563" s="156">
        <f>C561+C562</f>
        <v>5175</v>
      </c>
      <c r="D563" s="156">
        <f aca="true" t="shared" si="223" ref="D563:K563">D561+D562</f>
        <v>3279</v>
      </c>
      <c r="E563" s="156">
        <f t="shared" si="223"/>
        <v>0</v>
      </c>
      <c r="F563" s="156">
        <f t="shared" si="223"/>
        <v>0</v>
      </c>
      <c r="G563" s="156">
        <f t="shared" si="223"/>
        <v>0</v>
      </c>
      <c r="H563" s="156">
        <f t="shared" si="223"/>
        <v>0</v>
      </c>
      <c r="I563" s="156">
        <f t="shared" si="223"/>
        <v>0</v>
      </c>
      <c r="J563" s="156">
        <f t="shared" si="223"/>
        <v>0</v>
      </c>
      <c r="K563" s="156">
        <f t="shared" si="223"/>
        <v>8454</v>
      </c>
      <c r="L563" s="3"/>
      <c r="M563" s="3"/>
      <c r="N563" s="3"/>
      <c r="O563" s="3"/>
      <c r="P563" s="3"/>
      <c r="Q563" s="3"/>
      <c r="R563" s="3"/>
    </row>
    <row r="564" spans="1:18" s="11" customFormat="1" ht="14.25" customHeight="1">
      <c r="A564" s="248"/>
      <c r="B564" s="157" t="s">
        <v>12</v>
      </c>
      <c r="C564" s="149">
        <v>9381</v>
      </c>
      <c r="D564" s="149"/>
      <c r="E564" s="149"/>
      <c r="F564" s="149"/>
      <c r="G564" s="149"/>
      <c r="H564" s="149"/>
      <c r="I564" s="149"/>
      <c r="J564" s="149"/>
      <c r="K564" s="149">
        <f>SUM(C564:J564)</f>
        <v>9381</v>
      </c>
      <c r="L564" s="3"/>
      <c r="M564" s="3"/>
      <c r="N564" s="3"/>
      <c r="O564" s="3"/>
      <c r="P564" s="3"/>
      <c r="Q564" s="3"/>
      <c r="R564" s="3"/>
    </row>
    <row r="565" spans="1:18" s="11" customFormat="1" ht="14.25" customHeight="1">
      <c r="A565" s="38"/>
      <c r="B565" s="194" t="s">
        <v>494</v>
      </c>
      <c r="C565" s="20"/>
      <c r="D565" s="20"/>
      <c r="E565" s="20"/>
      <c r="F565" s="20"/>
      <c r="G565" s="20"/>
      <c r="H565" s="20"/>
      <c r="I565" s="20"/>
      <c r="J565" s="20"/>
      <c r="K565" s="149">
        <f>SUM(C565:J565)</f>
        <v>0</v>
      </c>
      <c r="L565" s="3"/>
      <c r="M565" s="3"/>
      <c r="N565" s="3"/>
      <c r="O565" s="3"/>
      <c r="P565" s="3"/>
      <c r="Q565" s="3"/>
      <c r="R565" s="3"/>
    </row>
    <row r="566" spans="1:18" s="11" customFormat="1" ht="27.75" customHeight="1" thickBot="1">
      <c r="A566" s="250"/>
      <c r="B566" s="155" t="s">
        <v>620</v>
      </c>
      <c r="C566" s="156">
        <f>C564+C565</f>
        <v>9381</v>
      </c>
      <c r="D566" s="156">
        <f aca="true" t="shared" si="224" ref="D566:K566">D564+D565</f>
        <v>0</v>
      </c>
      <c r="E566" s="156">
        <f t="shared" si="224"/>
        <v>0</v>
      </c>
      <c r="F566" s="156">
        <f t="shared" si="224"/>
        <v>0</v>
      </c>
      <c r="G566" s="156">
        <f t="shared" si="224"/>
        <v>0</v>
      </c>
      <c r="H566" s="156">
        <f t="shared" si="224"/>
        <v>0</v>
      </c>
      <c r="I566" s="156">
        <f t="shared" si="224"/>
        <v>0</v>
      </c>
      <c r="J566" s="156">
        <f t="shared" si="224"/>
        <v>0</v>
      </c>
      <c r="K566" s="156">
        <f t="shared" si="224"/>
        <v>9381</v>
      </c>
      <c r="L566" s="3"/>
      <c r="M566" s="3"/>
      <c r="N566" s="3"/>
      <c r="O566" s="3"/>
      <c r="P566" s="3"/>
      <c r="Q566" s="3"/>
      <c r="R566" s="3"/>
    </row>
    <row r="567" spans="1:18" s="11" customFormat="1" ht="14.25" customHeight="1">
      <c r="A567" s="248"/>
      <c r="B567" s="157" t="s">
        <v>13</v>
      </c>
      <c r="C567" s="149">
        <v>5080</v>
      </c>
      <c r="D567" s="149">
        <v>520</v>
      </c>
      <c r="E567" s="149"/>
      <c r="F567" s="149"/>
      <c r="G567" s="149"/>
      <c r="H567" s="149"/>
      <c r="I567" s="149"/>
      <c r="J567" s="149"/>
      <c r="K567" s="149">
        <f>SUM(C567:J567)</f>
        <v>5600</v>
      </c>
      <c r="L567" s="3"/>
      <c r="M567" s="3"/>
      <c r="N567" s="3"/>
      <c r="O567" s="3"/>
      <c r="P567" s="3"/>
      <c r="Q567" s="3"/>
      <c r="R567" s="3"/>
    </row>
    <row r="568" spans="1:18" s="11" customFormat="1" ht="14.25" customHeight="1">
      <c r="A568" s="38"/>
      <c r="B568" s="194" t="s">
        <v>494</v>
      </c>
      <c r="C568" s="20"/>
      <c r="D568" s="20"/>
      <c r="E568" s="20"/>
      <c r="F568" s="20"/>
      <c r="G568" s="20"/>
      <c r="H568" s="20"/>
      <c r="I568" s="20"/>
      <c r="J568" s="20"/>
      <c r="K568" s="149">
        <f>SUM(C568:J568)</f>
        <v>0</v>
      </c>
      <c r="L568" s="3"/>
      <c r="M568" s="3"/>
      <c r="N568" s="3"/>
      <c r="O568" s="3"/>
      <c r="P568" s="3"/>
      <c r="Q568" s="3"/>
      <c r="R568" s="3"/>
    </row>
    <row r="569" spans="1:18" s="11" customFormat="1" ht="14.25" customHeight="1" thickBot="1">
      <c r="A569" s="250"/>
      <c r="B569" s="155" t="s">
        <v>510</v>
      </c>
      <c r="C569" s="156">
        <f>C567+C568</f>
        <v>5080</v>
      </c>
      <c r="D569" s="156">
        <f aca="true" t="shared" si="225" ref="D569:K569">D567+D568</f>
        <v>520</v>
      </c>
      <c r="E569" s="156">
        <f t="shared" si="225"/>
        <v>0</v>
      </c>
      <c r="F569" s="156">
        <f t="shared" si="225"/>
        <v>0</v>
      </c>
      <c r="G569" s="156">
        <f t="shared" si="225"/>
        <v>0</v>
      </c>
      <c r="H569" s="156">
        <f t="shared" si="225"/>
        <v>0</v>
      </c>
      <c r="I569" s="156">
        <f t="shared" si="225"/>
        <v>0</v>
      </c>
      <c r="J569" s="156">
        <f t="shared" si="225"/>
        <v>0</v>
      </c>
      <c r="K569" s="156">
        <f t="shared" si="225"/>
        <v>5600</v>
      </c>
      <c r="L569" s="3"/>
      <c r="M569" s="3"/>
      <c r="N569" s="3"/>
      <c r="O569" s="3"/>
      <c r="P569" s="3"/>
      <c r="Q569" s="3"/>
      <c r="R569" s="3"/>
    </row>
    <row r="570" spans="1:18" s="11" customFormat="1" ht="14.25" customHeight="1">
      <c r="A570" s="248"/>
      <c r="B570" s="157" t="s">
        <v>14</v>
      </c>
      <c r="C570" s="149">
        <v>13410</v>
      </c>
      <c r="D570" s="149"/>
      <c r="E570" s="149"/>
      <c r="F570" s="149"/>
      <c r="G570" s="149"/>
      <c r="H570" s="149"/>
      <c r="I570" s="149"/>
      <c r="J570" s="149"/>
      <c r="K570" s="149">
        <f>SUM(C570:J570)</f>
        <v>13410</v>
      </c>
      <c r="L570" s="3"/>
      <c r="M570" s="3"/>
      <c r="N570" s="3"/>
      <c r="O570" s="3"/>
      <c r="P570" s="3"/>
      <c r="Q570" s="3"/>
      <c r="R570" s="3"/>
    </row>
    <row r="571" spans="1:18" s="11" customFormat="1" ht="14.25" customHeight="1">
      <c r="A571" s="38"/>
      <c r="B571" s="194" t="s">
        <v>494</v>
      </c>
      <c r="C571" s="20">
        <v>110</v>
      </c>
      <c r="D571" s="20"/>
      <c r="E571" s="20"/>
      <c r="F571" s="20"/>
      <c r="G571" s="20"/>
      <c r="H571" s="20"/>
      <c r="I571" s="20"/>
      <c r="J571" s="20"/>
      <c r="K571" s="149">
        <f>SUM(C571:J571)</f>
        <v>110</v>
      </c>
      <c r="L571" s="3"/>
      <c r="M571" s="3"/>
      <c r="N571" s="3"/>
      <c r="O571" s="3"/>
      <c r="P571" s="3"/>
      <c r="Q571" s="3"/>
      <c r="R571" s="3"/>
    </row>
    <row r="572" spans="1:18" s="11" customFormat="1" ht="18" customHeight="1" thickBot="1">
      <c r="A572" s="250"/>
      <c r="B572" s="155" t="s">
        <v>511</v>
      </c>
      <c r="C572" s="156">
        <f>C570+C571</f>
        <v>13520</v>
      </c>
      <c r="D572" s="156">
        <f aca="true" t="shared" si="226" ref="D572:K572">D570+D571</f>
        <v>0</v>
      </c>
      <c r="E572" s="156">
        <f t="shared" si="226"/>
        <v>0</v>
      </c>
      <c r="F572" s="156">
        <f t="shared" si="226"/>
        <v>0</v>
      </c>
      <c r="G572" s="156">
        <f t="shared" si="226"/>
        <v>0</v>
      </c>
      <c r="H572" s="156">
        <f t="shared" si="226"/>
        <v>0</v>
      </c>
      <c r="I572" s="156">
        <f t="shared" si="226"/>
        <v>0</v>
      </c>
      <c r="J572" s="156">
        <f t="shared" si="226"/>
        <v>0</v>
      </c>
      <c r="K572" s="156">
        <f t="shared" si="226"/>
        <v>13520</v>
      </c>
      <c r="L572" s="3"/>
      <c r="M572" s="3"/>
      <c r="N572" s="3"/>
      <c r="O572" s="3"/>
      <c r="P572" s="3"/>
      <c r="Q572" s="3"/>
      <c r="R572" s="3"/>
    </row>
    <row r="573" spans="1:18" s="11" customFormat="1" ht="14.25" customHeight="1">
      <c r="A573" s="248"/>
      <c r="B573" s="157" t="s">
        <v>1</v>
      </c>
      <c r="C573" s="149">
        <v>28327</v>
      </c>
      <c r="D573" s="149">
        <v>3065</v>
      </c>
      <c r="E573" s="149"/>
      <c r="F573" s="149"/>
      <c r="G573" s="149"/>
      <c r="H573" s="149"/>
      <c r="I573" s="149"/>
      <c r="J573" s="149"/>
      <c r="K573" s="149">
        <f>SUM(C573:J573)</f>
        <v>31392</v>
      </c>
      <c r="L573" s="3"/>
      <c r="M573" s="3"/>
      <c r="N573" s="3"/>
      <c r="O573" s="3"/>
      <c r="P573" s="3"/>
      <c r="Q573" s="3"/>
      <c r="R573" s="3"/>
    </row>
    <row r="574" spans="1:18" s="11" customFormat="1" ht="14.25" customHeight="1">
      <c r="A574" s="38"/>
      <c r="B574" s="194" t="s">
        <v>494</v>
      </c>
      <c r="C574" s="20">
        <v>1105</v>
      </c>
      <c r="D574" s="20">
        <v>-1105</v>
      </c>
      <c r="E574" s="20"/>
      <c r="F574" s="20"/>
      <c r="G574" s="20"/>
      <c r="H574" s="20"/>
      <c r="I574" s="20"/>
      <c r="J574" s="20"/>
      <c r="K574" s="149">
        <f>SUM(C574:J574)</f>
        <v>0</v>
      </c>
      <c r="L574" s="3"/>
      <c r="M574" s="3"/>
      <c r="N574" s="3"/>
      <c r="O574" s="3"/>
      <c r="P574" s="3"/>
      <c r="Q574" s="3"/>
      <c r="R574" s="3"/>
    </row>
    <row r="575" spans="1:18" s="11" customFormat="1" ht="14.25" customHeight="1" thickBot="1">
      <c r="A575" s="250"/>
      <c r="B575" s="155" t="s">
        <v>498</v>
      </c>
      <c r="C575" s="156">
        <f>C573+C574</f>
        <v>29432</v>
      </c>
      <c r="D575" s="156">
        <f aca="true" t="shared" si="227" ref="D575:K575">D573+D574</f>
        <v>1960</v>
      </c>
      <c r="E575" s="156">
        <f t="shared" si="227"/>
        <v>0</v>
      </c>
      <c r="F575" s="156">
        <f t="shared" si="227"/>
        <v>0</v>
      </c>
      <c r="G575" s="156">
        <f t="shared" si="227"/>
        <v>0</v>
      </c>
      <c r="H575" s="156">
        <f t="shared" si="227"/>
        <v>0</v>
      </c>
      <c r="I575" s="156">
        <f t="shared" si="227"/>
        <v>0</v>
      </c>
      <c r="J575" s="156">
        <f t="shared" si="227"/>
        <v>0</v>
      </c>
      <c r="K575" s="156">
        <f t="shared" si="227"/>
        <v>31392</v>
      </c>
      <c r="L575" s="3"/>
      <c r="M575" s="3"/>
      <c r="N575" s="3"/>
      <c r="O575" s="3"/>
      <c r="P575" s="3"/>
      <c r="Q575" s="3"/>
      <c r="R575" s="3"/>
    </row>
    <row r="576" spans="1:18" s="11" customFormat="1" ht="29.25" customHeight="1">
      <c r="A576" s="204" t="s">
        <v>94</v>
      </c>
      <c r="B576" s="204" t="s">
        <v>393</v>
      </c>
      <c r="C576" s="254">
        <f>C579+C582+C585+C588</f>
        <v>46714</v>
      </c>
      <c r="D576" s="254">
        <f aca="true" t="shared" si="228" ref="D576:K576">D579+D582+D585+D588</f>
        <v>112690</v>
      </c>
      <c r="E576" s="254">
        <f t="shared" si="228"/>
        <v>1450</v>
      </c>
      <c r="F576" s="254">
        <f t="shared" si="228"/>
        <v>0</v>
      </c>
      <c r="G576" s="254">
        <f t="shared" si="228"/>
        <v>0</v>
      </c>
      <c r="H576" s="254">
        <f t="shared" si="228"/>
        <v>0</v>
      </c>
      <c r="I576" s="254">
        <f t="shared" si="228"/>
        <v>0</v>
      </c>
      <c r="J576" s="254">
        <f t="shared" si="228"/>
        <v>0</v>
      </c>
      <c r="K576" s="254">
        <f t="shared" si="228"/>
        <v>160854</v>
      </c>
      <c r="L576" s="3"/>
      <c r="M576" s="3"/>
      <c r="N576" s="3"/>
      <c r="O576" s="3"/>
      <c r="P576" s="3"/>
      <c r="Q576" s="3"/>
      <c r="R576" s="3"/>
    </row>
    <row r="577" spans="1:18" s="11" customFormat="1" ht="15.75" customHeight="1">
      <c r="A577" s="28"/>
      <c r="B577" s="145" t="s">
        <v>494</v>
      </c>
      <c r="C577" s="132">
        <f>C580+C583+C586+C589</f>
        <v>2600</v>
      </c>
      <c r="D577" s="132">
        <f aca="true" t="shared" si="229" ref="D577:K577">D580+D583+D586+D589</f>
        <v>-1047</v>
      </c>
      <c r="E577" s="132">
        <f t="shared" si="229"/>
        <v>250</v>
      </c>
      <c r="F577" s="132">
        <f t="shared" si="229"/>
        <v>0</v>
      </c>
      <c r="G577" s="132">
        <f t="shared" si="229"/>
        <v>0</v>
      </c>
      <c r="H577" s="132">
        <f t="shared" si="229"/>
        <v>0</v>
      </c>
      <c r="I577" s="132">
        <f t="shared" si="229"/>
        <v>0</v>
      </c>
      <c r="J577" s="132">
        <f t="shared" si="229"/>
        <v>0</v>
      </c>
      <c r="K577" s="132">
        <f t="shared" si="229"/>
        <v>1803</v>
      </c>
      <c r="L577" s="3"/>
      <c r="M577" s="3"/>
      <c r="N577" s="3"/>
      <c r="O577" s="3"/>
      <c r="P577" s="3"/>
      <c r="Q577" s="3"/>
      <c r="R577" s="3"/>
    </row>
    <row r="578" spans="1:18" s="11" customFormat="1" ht="29.25" customHeight="1" thickBot="1">
      <c r="A578" s="213"/>
      <c r="B578" s="207" t="s">
        <v>621</v>
      </c>
      <c r="C578" s="192">
        <f>C576+C577</f>
        <v>49314</v>
      </c>
      <c r="D578" s="192">
        <f aca="true" t="shared" si="230" ref="D578:K578">D576+D577</f>
        <v>111643</v>
      </c>
      <c r="E578" s="192">
        <f t="shared" si="230"/>
        <v>1700</v>
      </c>
      <c r="F578" s="192">
        <f t="shared" si="230"/>
        <v>0</v>
      </c>
      <c r="G578" s="192">
        <f t="shared" si="230"/>
        <v>0</v>
      </c>
      <c r="H578" s="192">
        <f t="shared" si="230"/>
        <v>0</v>
      </c>
      <c r="I578" s="192">
        <f t="shared" si="230"/>
        <v>0</v>
      </c>
      <c r="J578" s="192">
        <f t="shared" si="230"/>
        <v>0</v>
      </c>
      <c r="K578" s="192">
        <f t="shared" si="230"/>
        <v>162657</v>
      </c>
      <c r="L578" s="3"/>
      <c r="M578" s="3"/>
      <c r="N578" s="3"/>
      <c r="O578" s="3"/>
      <c r="P578" s="3"/>
      <c r="Q578" s="3"/>
      <c r="R578" s="3"/>
    </row>
    <row r="579" spans="1:18" s="11" customFormat="1" ht="17.25" customHeight="1">
      <c r="A579" s="248"/>
      <c r="B579" s="157" t="s">
        <v>95</v>
      </c>
      <c r="C579" s="176">
        <v>30261</v>
      </c>
      <c r="D579" s="149">
        <v>32200</v>
      </c>
      <c r="E579" s="149">
        <v>1450</v>
      </c>
      <c r="F579" s="149"/>
      <c r="G579" s="149"/>
      <c r="H579" s="149"/>
      <c r="I579" s="149"/>
      <c r="J579" s="149"/>
      <c r="K579" s="149">
        <f>SUM(C579:J579)</f>
        <v>63911</v>
      </c>
      <c r="L579" s="3"/>
      <c r="M579" s="3"/>
      <c r="N579" s="3"/>
      <c r="O579" s="3"/>
      <c r="P579" s="3"/>
      <c r="Q579" s="3"/>
      <c r="R579" s="3"/>
    </row>
    <row r="580" spans="1:18" s="11" customFormat="1" ht="14.25" customHeight="1">
      <c r="A580" s="38"/>
      <c r="B580" s="194" t="s">
        <v>494</v>
      </c>
      <c r="C580" s="62">
        <v>2600</v>
      </c>
      <c r="D580" s="20">
        <v>-2850</v>
      </c>
      <c r="E580" s="20">
        <v>250</v>
      </c>
      <c r="F580" s="20"/>
      <c r="G580" s="20"/>
      <c r="H580" s="20"/>
      <c r="I580" s="20"/>
      <c r="J580" s="20"/>
      <c r="K580" s="149">
        <f>SUM(C580:J580)</f>
        <v>0</v>
      </c>
      <c r="L580" s="3"/>
      <c r="M580" s="3"/>
      <c r="N580" s="3"/>
      <c r="O580" s="3"/>
      <c r="P580" s="3"/>
      <c r="Q580" s="3"/>
      <c r="R580" s="3"/>
    </row>
    <row r="581" spans="1:18" s="11" customFormat="1" ht="29.25" customHeight="1" thickBot="1">
      <c r="A581" s="250"/>
      <c r="B581" s="155" t="s">
        <v>622</v>
      </c>
      <c r="C581" s="177">
        <f>C579+C580</f>
        <v>32861</v>
      </c>
      <c r="D581" s="177">
        <f aca="true" t="shared" si="231" ref="D581:K581">D579+D580</f>
        <v>29350</v>
      </c>
      <c r="E581" s="177">
        <f t="shared" si="231"/>
        <v>1700</v>
      </c>
      <c r="F581" s="177">
        <f t="shared" si="231"/>
        <v>0</v>
      </c>
      <c r="G581" s="177">
        <f t="shared" si="231"/>
        <v>0</v>
      </c>
      <c r="H581" s="177">
        <f t="shared" si="231"/>
        <v>0</v>
      </c>
      <c r="I581" s="177">
        <f t="shared" si="231"/>
        <v>0</v>
      </c>
      <c r="J581" s="177">
        <f t="shared" si="231"/>
        <v>0</v>
      </c>
      <c r="K581" s="177">
        <f t="shared" si="231"/>
        <v>63911</v>
      </c>
      <c r="L581" s="3"/>
      <c r="M581" s="3"/>
      <c r="N581" s="3"/>
      <c r="O581" s="3"/>
      <c r="P581" s="3"/>
      <c r="Q581" s="3"/>
      <c r="R581" s="3"/>
    </row>
    <row r="582" spans="1:18" s="11" customFormat="1" ht="14.25" customHeight="1">
      <c r="A582" s="248"/>
      <c r="B582" s="148" t="s">
        <v>394</v>
      </c>
      <c r="C582" s="385">
        <v>50</v>
      </c>
      <c r="D582" s="149">
        <v>2550</v>
      </c>
      <c r="E582" s="149"/>
      <c r="F582" s="149"/>
      <c r="G582" s="149"/>
      <c r="H582" s="149"/>
      <c r="I582" s="149"/>
      <c r="J582" s="149"/>
      <c r="K582" s="149">
        <f>SUM(C582:J582)</f>
        <v>2600</v>
      </c>
      <c r="L582" s="3"/>
      <c r="M582" s="3"/>
      <c r="N582" s="3"/>
      <c r="O582" s="3"/>
      <c r="P582" s="3"/>
      <c r="Q582" s="3"/>
      <c r="R582" s="3"/>
    </row>
    <row r="583" spans="1:18" s="11" customFormat="1" ht="14.25" customHeight="1">
      <c r="A583" s="38"/>
      <c r="B583" s="194" t="s">
        <v>494</v>
      </c>
      <c r="C583" s="62"/>
      <c r="D583" s="20">
        <v>-362</v>
      </c>
      <c r="E583" s="20"/>
      <c r="F583" s="20"/>
      <c r="G583" s="20"/>
      <c r="H583" s="20"/>
      <c r="I583" s="20"/>
      <c r="J583" s="20"/>
      <c r="K583" s="149">
        <f>SUM(C583:J583)</f>
        <v>-362</v>
      </c>
      <c r="L583" s="3"/>
      <c r="M583" s="3"/>
      <c r="N583" s="3"/>
      <c r="O583" s="3"/>
      <c r="P583" s="3"/>
      <c r="Q583" s="3"/>
      <c r="R583" s="3"/>
    </row>
    <row r="584" spans="1:18" s="11" customFormat="1" ht="14.25" customHeight="1" thickBot="1">
      <c r="A584" s="250"/>
      <c r="B584" s="155" t="s">
        <v>623</v>
      </c>
      <c r="C584" s="256">
        <f>C582+C583</f>
        <v>50</v>
      </c>
      <c r="D584" s="256">
        <f aca="true" t="shared" si="232" ref="D584:K584">D582+D583</f>
        <v>2188</v>
      </c>
      <c r="E584" s="256">
        <f t="shared" si="232"/>
        <v>0</v>
      </c>
      <c r="F584" s="256">
        <f t="shared" si="232"/>
        <v>0</v>
      </c>
      <c r="G584" s="256">
        <f t="shared" si="232"/>
        <v>0</v>
      </c>
      <c r="H584" s="256">
        <f t="shared" si="232"/>
        <v>0</v>
      </c>
      <c r="I584" s="256">
        <f t="shared" si="232"/>
        <v>0</v>
      </c>
      <c r="J584" s="256">
        <f t="shared" si="232"/>
        <v>0</v>
      </c>
      <c r="K584" s="256">
        <f t="shared" si="232"/>
        <v>2238</v>
      </c>
      <c r="L584" s="3"/>
      <c r="M584" s="3"/>
      <c r="N584" s="3"/>
      <c r="O584" s="3"/>
      <c r="P584" s="3"/>
      <c r="Q584" s="3"/>
      <c r="R584" s="3"/>
    </row>
    <row r="585" spans="1:18" s="11" customFormat="1" ht="14.25" customHeight="1">
      <c r="A585" s="248"/>
      <c r="B585" s="148" t="s">
        <v>395</v>
      </c>
      <c r="C585" s="176">
        <v>9810</v>
      </c>
      <c r="D585" s="149">
        <v>57688</v>
      </c>
      <c r="E585" s="149"/>
      <c r="F585" s="149"/>
      <c r="G585" s="149"/>
      <c r="H585" s="149"/>
      <c r="I585" s="149"/>
      <c r="J585" s="149"/>
      <c r="K585" s="149">
        <f>SUM(C585:J585)</f>
        <v>67498</v>
      </c>
      <c r="L585" s="3"/>
      <c r="M585" s="3"/>
      <c r="N585" s="3"/>
      <c r="O585" s="3"/>
      <c r="P585" s="3"/>
      <c r="Q585" s="3"/>
      <c r="R585" s="3"/>
    </row>
    <row r="586" spans="1:18" s="11" customFormat="1" ht="14.25" customHeight="1">
      <c r="A586" s="38"/>
      <c r="B586" s="194" t="s">
        <v>494</v>
      </c>
      <c r="C586" s="62"/>
      <c r="D586" s="20">
        <v>1803</v>
      </c>
      <c r="E586" s="20"/>
      <c r="F586" s="20"/>
      <c r="G586" s="20"/>
      <c r="H586" s="20"/>
      <c r="I586" s="20"/>
      <c r="J586" s="20"/>
      <c r="K586" s="149">
        <f>SUM(C586:J586)</f>
        <v>1803</v>
      </c>
      <c r="L586" s="3"/>
      <c r="M586" s="3"/>
      <c r="N586" s="3"/>
      <c r="O586" s="3"/>
      <c r="P586" s="3"/>
      <c r="Q586" s="3"/>
      <c r="R586" s="3"/>
    </row>
    <row r="587" spans="1:18" s="11" customFormat="1" ht="28.5" customHeight="1" thickBot="1">
      <c r="A587" s="250"/>
      <c r="B587" s="155" t="s">
        <v>624</v>
      </c>
      <c r="C587" s="177">
        <f>C585+C586</f>
        <v>9810</v>
      </c>
      <c r="D587" s="177">
        <f aca="true" t="shared" si="233" ref="D587:K587">D585+D586</f>
        <v>59491</v>
      </c>
      <c r="E587" s="177">
        <f t="shared" si="233"/>
        <v>0</v>
      </c>
      <c r="F587" s="177">
        <f t="shared" si="233"/>
        <v>0</v>
      </c>
      <c r="G587" s="177">
        <f t="shared" si="233"/>
        <v>0</v>
      </c>
      <c r="H587" s="177">
        <f t="shared" si="233"/>
        <v>0</v>
      </c>
      <c r="I587" s="177">
        <f t="shared" si="233"/>
        <v>0</v>
      </c>
      <c r="J587" s="177">
        <f t="shared" si="233"/>
        <v>0</v>
      </c>
      <c r="K587" s="177">
        <f t="shared" si="233"/>
        <v>69301</v>
      </c>
      <c r="L587" s="3"/>
      <c r="M587" s="3"/>
      <c r="N587" s="3"/>
      <c r="O587" s="3"/>
      <c r="P587" s="3"/>
      <c r="Q587" s="3"/>
      <c r="R587" s="3"/>
    </row>
    <row r="588" spans="1:18" ht="14.25" customHeight="1">
      <c r="A588" s="229"/>
      <c r="B588" s="148" t="s">
        <v>396</v>
      </c>
      <c r="C588" s="176">
        <v>6593</v>
      </c>
      <c r="D588" s="149">
        <v>20252</v>
      </c>
      <c r="E588" s="149"/>
      <c r="F588" s="149"/>
      <c r="G588" s="149"/>
      <c r="H588" s="149"/>
      <c r="I588" s="149"/>
      <c r="J588" s="149"/>
      <c r="K588" s="149">
        <f>SUM(C588:J588)</f>
        <v>26845</v>
      </c>
      <c r="L588" s="3"/>
      <c r="M588" s="3"/>
      <c r="N588" s="3"/>
      <c r="O588" s="3"/>
      <c r="P588" s="3"/>
      <c r="Q588" s="3"/>
      <c r="R588" s="3"/>
    </row>
    <row r="589" spans="1:18" s="11" customFormat="1" ht="14.25" customHeight="1">
      <c r="A589" s="21"/>
      <c r="B589" s="194" t="s">
        <v>494</v>
      </c>
      <c r="C589" s="62"/>
      <c r="D589" s="20">
        <v>362</v>
      </c>
      <c r="E589" s="20"/>
      <c r="F589" s="20"/>
      <c r="G589" s="20"/>
      <c r="H589" s="20"/>
      <c r="I589" s="20"/>
      <c r="J589" s="20"/>
      <c r="K589" s="149">
        <f>SUM(C589:J589)</f>
        <v>362</v>
      </c>
      <c r="L589" s="3"/>
      <c r="M589" s="3"/>
      <c r="N589" s="3"/>
      <c r="O589" s="3"/>
      <c r="P589" s="3"/>
      <c r="Q589" s="3"/>
      <c r="R589" s="3"/>
    </row>
    <row r="590" spans="1:18" s="11" customFormat="1" ht="14.25" customHeight="1" thickBot="1">
      <c r="A590" s="284"/>
      <c r="B590" s="285" t="s">
        <v>625</v>
      </c>
      <c r="C590" s="268">
        <f>C588+C589</f>
        <v>6593</v>
      </c>
      <c r="D590" s="268">
        <f aca="true" t="shared" si="234" ref="D590:K590">D588+D589</f>
        <v>20614</v>
      </c>
      <c r="E590" s="268">
        <f t="shared" si="234"/>
        <v>0</v>
      </c>
      <c r="F590" s="268">
        <f t="shared" si="234"/>
        <v>0</v>
      </c>
      <c r="G590" s="268">
        <f t="shared" si="234"/>
        <v>0</v>
      </c>
      <c r="H590" s="268">
        <f t="shared" si="234"/>
        <v>0</v>
      </c>
      <c r="I590" s="268">
        <f t="shared" si="234"/>
        <v>0</v>
      </c>
      <c r="J590" s="268">
        <f t="shared" si="234"/>
        <v>0</v>
      </c>
      <c r="K590" s="268">
        <f t="shared" si="234"/>
        <v>27207</v>
      </c>
      <c r="L590" s="3"/>
      <c r="M590" s="3"/>
      <c r="N590" s="3"/>
      <c r="O590" s="3"/>
      <c r="P590" s="3"/>
      <c r="Q590" s="3"/>
      <c r="R590" s="3"/>
    </row>
    <row r="591" spans="1:18" ht="15" customHeight="1" thickTop="1">
      <c r="A591" s="286" t="s">
        <v>360</v>
      </c>
      <c r="B591" s="286" t="s">
        <v>38</v>
      </c>
      <c r="C591" s="287">
        <f aca="true" t="shared" si="235" ref="C591:J592">C594+C621+C726+C741+C780</f>
        <v>8219172</v>
      </c>
      <c r="D591" s="287">
        <f t="shared" si="235"/>
        <v>2159237</v>
      </c>
      <c r="E591" s="287">
        <f t="shared" si="235"/>
        <v>145</v>
      </c>
      <c r="F591" s="287">
        <f t="shared" si="235"/>
        <v>0</v>
      </c>
      <c r="G591" s="287">
        <f t="shared" si="235"/>
        <v>1255892</v>
      </c>
      <c r="H591" s="287">
        <f t="shared" si="235"/>
        <v>431151</v>
      </c>
      <c r="I591" s="287">
        <f t="shared" si="235"/>
        <v>255000</v>
      </c>
      <c r="J591" s="287">
        <f t="shared" si="235"/>
        <v>0</v>
      </c>
      <c r="K591" s="288">
        <f>SUM(C591:J591)</f>
        <v>12320597</v>
      </c>
      <c r="L591" s="3"/>
      <c r="M591" s="3"/>
      <c r="N591" s="3"/>
      <c r="O591" s="3"/>
      <c r="P591" s="3"/>
      <c r="Q591" s="3"/>
      <c r="R591" s="3"/>
    </row>
    <row r="592" spans="1:18" s="11" customFormat="1" ht="15" customHeight="1">
      <c r="A592" s="255"/>
      <c r="B592" s="261" t="s">
        <v>494</v>
      </c>
      <c r="C592" s="165">
        <f t="shared" si="235"/>
        <v>-6774</v>
      </c>
      <c r="D592" s="165">
        <f t="shared" si="235"/>
        <v>44906</v>
      </c>
      <c r="E592" s="165">
        <f t="shared" si="235"/>
        <v>0</v>
      </c>
      <c r="F592" s="165">
        <f t="shared" si="235"/>
        <v>0</v>
      </c>
      <c r="G592" s="165">
        <f t="shared" si="235"/>
        <v>77603</v>
      </c>
      <c r="H592" s="165">
        <f t="shared" si="235"/>
        <v>-9537</v>
      </c>
      <c r="I592" s="165">
        <f t="shared" si="235"/>
        <v>1401</v>
      </c>
      <c r="J592" s="165">
        <f t="shared" si="235"/>
        <v>0</v>
      </c>
      <c r="K592" s="165">
        <f>K595+K622+K727+K742+K781</f>
        <v>107599</v>
      </c>
      <c r="L592" s="3"/>
      <c r="M592" s="3"/>
      <c r="N592" s="3"/>
      <c r="O592" s="3"/>
      <c r="P592" s="3"/>
      <c r="Q592" s="3"/>
      <c r="R592" s="3"/>
    </row>
    <row r="593" spans="1:18" s="11" customFormat="1" ht="15" customHeight="1" thickBot="1">
      <c r="A593" s="289"/>
      <c r="B593" s="289" t="s">
        <v>636</v>
      </c>
      <c r="C593" s="290">
        <f>C591+C592</f>
        <v>8212398</v>
      </c>
      <c r="D593" s="290">
        <f aca="true" t="shared" si="236" ref="D593:K593">D591+D592</f>
        <v>2204143</v>
      </c>
      <c r="E593" s="290">
        <f t="shared" si="236"/>
        <v>145</v>
      </c>
      <c r="F593" s="290">
        <f t="shared" si="236"/>
        <v>0</v>
      </c>
      <c r="G593" s="290">
        <f t="shared" si="236"/>
        <v>1333495</v>
      </c>
      <c r="H593" s="290">
        <f t="shared" si="236"/>
        <v>421614</v>
      </c>
      <c r="I593" s="290">
        <f t="shared" si="236"/>
        <v>256401</v>
      </c>
      <c r="J593" s="290">
        <f t="shared" si="236"/>
        <v>0</v>
      </c>
      <c r="K593" s="290">
        <f t="shared" si="236"/>
        <v>12428196</v>
      </c>
      <c r="L593" s="3"/>
      <c r="M593" s="3"/>
      <c r="N593" s="3"/>
      <c r="O593" s="3"/>
      <c r="P593" s="3"/>
      <c r="Q593" s="3"/>
      <c r="R593" s="3"/>
    </row>
    <row r="594" spans="1:18" ht="15" customHeight="1" thickTop="1">
      <c r="A594" s="230" t="s">
        <v>39</v>
      </c>
      <c r="B594" s="185" t="s">
        <v>71</v>
      </c>
      <c r="C594" s="231">
        <f>C597+C600+C603+C606+C609+C612+C615+C618</f>
        <v>1828238</v>
      </c>
      <c r="D594" s="231">
        <f aca="true" t="shared" si="237" ref="D594:J594">D597+D600+D603+D606+D609+D612+D615+D618</f>
        <v>414363</v>
      </c>
      <c r="E594" s="231">
        <f t="shared" si="237"/>
        <v>0</v>
      </c>
      <c r="F594" s="231">
        <f t="shared" si="237"/>
        <v>0</v>
      </c>
      <c r="G594" s="231">
        <f t="shared" si="237"/>
        <v>21937</v>
      </c>
      <c r="H594" s="231">
        <f t="shared" si="237"/>
        <v>57740</v>
      </c>
      <c r="I594" s="231">
        <f t="shared" si="237"/>
        <v>0</v>
      </c>
      <c r="J594" s="231">
        <f t="shared" si="237"/>
        <v>0</v>
      </c>
      <c r="K594" s="231">
        <f>K597+K600+K603+K606+K609+K612+K615+K618</f>
        <v>2322278</v>
      </c>
      <c r="L594" s="3"/>
      <c r="M594" s="3"/>
      <c r="N594" s="3"/>
      <c r="O594" s="3"/>
      <c r="P594" s="3"/>
      <c r="Q594" s="3"/>
      <c r="R594" s="3"/>
    </row>
    <row r="595" spans="1:18" s="11" customFormat="1" ht="15" customHeight="1">
      <c r="A595" s="35"/>
      <c r="B595" s="194" t="s">
        <v>494</v>
      </c>
      <c r="C595" s="36">
        <f>C598+C601+C604+C607+C610+C613+C616+C619</f>
        <v>-19487</v>
      </c>
      <c r="D595" s="36">
        <f aca="true" t="shared" si="238" ref="D595:J595">D598+D601+D604+D607+D610+D613+D616+D619</f>
        <v>12569</v>
      </c>
      <c r="E595" s="36">
        <f t="shared" si="238"/>
        <v>0</v>
      </c>
      <c r="F595" s="36">
        <f t="shared" si="238"/>
        <v>0</v>
      </c>
      <c r="G595" s="36">
        <f t="shared" si="238"/>
        <v>6617</v>
      </c>
      <c r="H595" s="36">
        <f t="shared" si="238"/>
        <v>-9570</v>
      </c>
      <c r="I595" s="36">
        <f t="shared" si="238"/>
        <v>0</v>
      </c>
      <c r="J595" s="36">
        <f t="shared" si="238"/>
        <v>0</v>
      </c>
      <c r="K595" s="36">
        <f>K598+K601+K604+K607+K610+K613+K616+K619</f>
        <v>-9871</v>
      </c>
      <c r="L595" s="3"/>
      <c r="M595" s="3"/>
      <c r="N595" s="3"/>
      <c r="O595" s="3"/>
      <c r="P595" s="3"/>
      <c r="Q595" s="3"/>
      <c r="R595" s="3"/>
    </row>
    <row r="596" spans="1:18" s="11" customFormat="1" ht="26.25" customHeight="1" thickBot="1">
      <c r="A596" s="246"/>
      <c r="B596" s="191" t="s">
        <v>627</v>
      </c>
      <c r="C596" s="253">
        <f>C594+C595</f>
        <v>1808751</v>
      </c>
      <c r="D596" s="253">
        <f aca="true" t="shared" si="239" ref="D596:K596">D594+D595</f>
        <v>426932</v>
      </c>
      <c r="E596" s="253">
        <f t="shared" si="239"/>
        <v>0</v>
      </c>
      <c r="F596" s="253">
        <f t="shared" si="239"/>
        <v>0</v>
      </c>
      <c r="G596" s="253">
        <f t="shared" si="239"/>
        <v>28554</v>
      </c>
      <c r="H596" s="253">
        <f t="shared" si="239"/>
        <v>48170</v>
      </c>
      <c r="I596" s="253">
        <f t="shared" si="239"/>
        <v>0</v>
      </c>
      <c r="J596" s="253">
        <f t="shared" si="239"/>
        <v>0</v>
      </c>
      <c r="K596" s="253">
        <f t="shared" si="239"/>
        <v>2312407</v>
      </c>
      <c r="L596" s="3"/>
      <c r="M596" s="3"/>
      <c r="N596" s="3"/>
      <c r="O596" s="3"/>
      <c r="P596" s="3"/>
      <c r="Q596" s="3"/>
      <c r="R596" s="3"/>
    </row>
    <row r="597" spans="1:18" ht="15" customHeight="1">
      <c r="A597" s="229"/>
      <c r="B597" s="157" t="s">
        <v>66</v>
      </c>
      <c r="C597" s="149">
        <v>264383</v>
      </c>
      <c r="D597" s="149">
        <v>62632</v>
      </c>
      <c r="E597" s="149"/>
      <c r="F597" s="149"/>
      <c r="G597" s="149">
        <v>5097</v>
      </c>
      <c r="H597" s="149">
        <v>6000</v>
      </c>
      <c r="I597" s="149"/>
      <c r="J597" s="149"/>
      <c r="K597" s="176">
        <f>SUM(C597:J597)</f>
        <v>338112</v>
      </c>
      <c r="L597" s="3"/>
      <c r="M597" s="3"/>
      <c r="N597" s="3"/>
      <c r="O597" s="3"/>
      <c r="P597" s="3"/>
      <c r="Q597" s="3"/>
      <c r="R597" s="3"/>
    </row>
    <row r="598" spans="1:18" s="11" customFormat="1" ht="15" customHeight="1">
      <c r="A598" s="21"/>
      <c r="B598" s="194" t="s">
        <v>494</v>
      </c>
      <c r="C598" s="20">
        <v>2096</v>
      </c>
      <c r="D598" s="20">
        <v>10873</v>
      </c>
      <c r="E598" s="20"/>
      <c r="F598" s="20"/>
      <c r="G598" s="20">
        <v>1015</v>
      </c>
      <c r="H598" s="20">
        <v>230</v>
      </c>
      <c r="I598" s="20"/>
      <c r="J598" s="20"/>
      <c r="K598" s="176">
        <f>SUM(C598:J598)</f>
        <v>14214</v>
      </c>
      <c r="L598" s="3"/>
      <c r="M598" s="3"/>
      <c r="N598" s="3"/>
      <c r="O598" s="3"/>
      <c r="P598" s="3"/>
      <c r="Q598" s="3"/>
      <c r="R598" s="3"/>
    </row>
    <row r="599" spans="1:18" s="11" customFormat="1" ht="15" customHeight="1" thickBot="1">
      <c r="A599" s="232"/>
      <c r="B599" s="262" t="s">
        <v>628</v>
      </c>
      <c r="C599" s="214">
        <f>C597+C598</f>
        <v>266479</v>
      </c>
      <c r="D599" s="214">
        <f aca="true" t="shared" si="240" ref="D599:K599">D597+D598</f>
        <v>73505</v>
      </c>
      <c r="E599" s="214">
        <f t="shared" si="240"/>
        <v>0</v>
      </c>
      <c r="F599" s="214">
        <f t="shared" si="240"/>
        <v>0</v>
      </c>
      <c r="G599" s="214">
        <f t="shared" si="240"/>
        <v>6112</v>
      </c>
      <c r="H599" s="214">
        <f t="shared" si="240"/>
        <v>6230</v>
      </c>
      <c r="I599" s="214">
        <f t="shared" si="240"/>
        <v>0</v>
      </c>
      <c r="J599" s="214">
        <f t="shared" si="240"/>
        <v>0</v>
      </c>
      <c r="K599" s="214">
        <f t="shared" si="240"/>
        <v>352326</v>
      </c>
      <c r="L599" s="3"/>
      <c r="M599" s="3"/>
      <c r="N599" s="3"/>
      <c r="O599" s="3"/>
      <c r="P599" s="3"/>
      <c r="Q599" s="3"/>
      <c r="R599" s="3"/>
    </row>
    <row r="600" spans="1:18" ht="15" customHeight="1">
      <c r="A600" s="229"/>
      <c r="B600" s="157" t="s">
        <v>67</v>
      </c>
      <c r="C600" s="149">
        <v>255126</v>
      </c>
      <c r="D600" s="149">
        <v>63632</v>
      </c>
      <c r="E600" s="149"/>
      <c r="F600" s="149"/>
      <c r="G600" s="149">
        <v>2400</v>
      </c>
      <c r="H600" s="149">
        <v>6000</v>
      </c>
      <c r="I600" s="149"/>
      <c r="J600" s="149"/>
      <c r="K600" s="176">
        <f>SUM(C600:J600)</f>
        <v>327158</v>
      </c>
      <c r="L600" s="3"/>
      <c r="M600" s="3"/>
      <c r="N600" s="3"/>
      <c r="O600" s="3"/>
      <c r="P600" s="3"/>
      <c r="Q600" s="3"/>
      <c r="R600" s="3"/>
    </row>
    <row r="601" spans="1:18" s="11" customFormat="1" ht="15" customHeight="1">
      <c r="A601" s="21"/>
      <c r="B601" s="194" t="s">
        <v>494</v>
      </c>
      <c r="C601" s="20">
        <v>7227</v>
      </c>
      <c r="D601" s="20">
        <v>5161</v>
      </c>
      <c r="E601" s="20"/>
      <c r="F601" s="20"/>
      <c r="G601" s="20">
        <v>-1603</v>
      </c>
      <c r="H601" s="20">
        <v>300</v>
      </c>
      <c r="I601" s="20"/>
      <c r="J601" s="20"/>
      <c r="K601" s="176">
        <f>SUM(C601:J601)</f>
        <v>11085</v>
      </c>
      <c r="L601" s="3"/>
      <c r="M601" s="3"/>
      <c r="N601" s="3"/>
      <c r="O601" s="3"/>
      <c r="P601" s="3"/>
      <c r="Q601" s="3"/>
      <c r="R601" s="3"/>
    </row>
    <row r="602" spans="1:18" s="11" customFormat="1" ht="15" customHeight="1" thickBot="1">
      <c r="A602" s="171"/>
      <c r="B602" s="155" t="s">
        <v>629</v>
      </c>
      <c r="C602" s="156">
        <f>C600+C601</f>
        <v>262353</v>
      </c>
      <c r="D602" s="156">
        <f aca="true" t="shared" si="241" ref="D602:K602">D600+D601</f>
        <v>68793</v>
      </c>
      <c r="E602" s="156">
        <f t="shared" si="241"/>
        <v>0</v>
      </c>
      <c r="F602" s="156">
        <f t="shared" si="241"/>
        <v>0</v>
      </c>
      <c r="G602" s="156">
        <f t="shared" si="241"/>
        <v>797</v>
      </c>
      <c r="H602" s="156">
        <f t="shared" si="241"/>
        <v>6300</v>
      </c>
      <c r="I602" s="156">
        <f t="shared" si="241"/>
        <v>0</v>
      </c>
      <c r="J602" s="156">
        <f t="shared" si="241"/>
        <v>0</v>
      </c>
      <c r="K602" s="156">
        <f t="shared" si="241"/>
        <v>338243</v>
      </c>
      <c r="L602" s="3"/>
      <c r="M602" s="3"/>
      <c r="N602" s="3"/>
      <c r="O602" s="3"/>
      <c r="P602" s="3"/>
      <c r="Q602" s="3"/>
      <c r="R602" s="3"/>
    </row>
    <row r="603" spans="1:18" s="11" customFormat="1" ht="14.25" customHeight="1">
      <c r="A603" s="229"/>
      <c r="B603" s="148" t="s">
        <v>68</v>
      </c>
      <c r="C603" s="149">
        <v>471478</v>
      </c>
      <c r="D603" s="149">
        <v>114906</v>
      </c>
      <c r="E603" s="149"/>
      <c r="F603" s="149"/>
      <c r="G603" s="149">
        <v>3710</v>
      </c>
      <c r="H603" s="149">
        <v>14000</v>
      </c>
      <c r="I603" s="149"/>
      <c r="J603" s="149"/>
      <c r="K603" s="176">
        <f>SUM(C603:J603)</f>
        <v>604094</v>
      </c>
      <c r="L603" s="3"/>
      <c r="M603" s="3"/>
      <c r="N603" s="3"/>
      <c r="O603" s="3"/>
      <c r="P603" s="3"/>
      <c r="Q603" s="3"/>
      <c r="R603" s="3"/>
    </row>
    <row r="604" spans="1:18" s="11" customFormat="1" ht="14.25" customHeight="1">
      <c r="A604" s="21"/>
      <c r="B604" s="194" t="s">
        <v>494</v>
      </c>
      <c r="C604" s="20">
        <v>-3564</v>
      </c>
      <c r="D604" s="20">
        <v>-3730</v>
      </c>
      <c r="E604" s="20"/>
      <c r="F604" s="20"/>
      <c r="G604" s="20">
        <v>4470</v>
      </c>
      <c r="H604" s="20">
        <v>-1500</v>
      </c>
      <c r="I604" s="20"/>
      <c r="J604" s="20"/>
      <c r="K604" s="176">
        <f>SUM(C604:J604)</f>
        <v>-4324</v>
      </c>
      <c r="L604" s="3"/>
      <c r="M604" s="3"/>
      <c r="N604" s="3"/>
      <c r="O604" s="3"/>
      <c r="P604" s="3"/>
      <c r="Q604" s="3"/>
      <c r="R604" s="3"/>
    </row>
    <row r="605" spans="1:18" s="11" customFormat="1" ht="14.25" customHeight="1" thickBot="1">
      <c r="A605" s="171"/>
      <c r="B605" s="155" t="s">
        <v>630</v>
      </c>
      <c r="C605" s="156">
        <f>C603+C604</f>
        <v>467914</v>
      </c>
      <c r="D605" s="156">
        <f aca="true" t="shared" si="242" ref="D605:K605">D603+D604</f>
        <v>111176</v>
      </c>
      <c r="E605" s="156">
        <f t="shared" si="242"/>
        <v>0</v>
      </c>
      <c r="F605" s="156">
        <f t="shared" si="242"/>
        <v>0</v>
      </c>
      <c r="G605" s="156">
        <f t="shared" si="242"/>
        <v>8180</v>
      </c>
      <c r="H605" s="156">
        <f t="shared" si="242"/>
        <v>12500</v>
      </c>
      <c r="I605" s="156">
        <f t="shared" si="242"/>
        <v>0</v>
      </c>
      <c r="J605" s="156">
        <f t="shared" si="242"/>
        <v>0</v>
      </c>
      <c r="K605" s="156">
        <f t="shared" si="242"/>
        <v>599770</v>
      </c>
      <c r="L605" s="3"/>
      <c r="M605" s="3"/>
      <c r="N605" s="3"/>
      <c r="O605" s="3"/>
      <c r="P605" s="3"/>
      <c r="Q605" s="3"/>
      <c r="R605" s="3"/>
    </row>
    <row r="606" spans="1:18" s="11" customFormat="1" ht="14.25" customHeight="1">
      <c r="A606" s="229"/>
      <c r="B606" s="148" t="s">
        <v>346</v>
      </c>
      <c r="C606" s="149">
        <v>154394</v>
      </c>
      <c r="D606" s="149">
        <v>32847</v>
      </c>
      <c r="E606" s="149"/>
      <c r="F606" s="149"/>
      <c r="G606" s="149">
        <v>3400</v>
      </c>
      <c r="H606" s="149">
        <v>6048</v>
      </c>
      <c r="I606" s="149"/>
      <c r="J606" s="149"/>
      <c r="K606" s="149">
        <f>SUM(C606:J606)</f>
        <v>196689</v>
      </c>
      <c r="L606" s="3"/>
      <c r="M606" s="3"/>
      <c r="N606" s="3"/>
      <c r="O606" s="3"/>
      <c r="P606" s="3"/>
      <c r="Q606" s="3"/>
      <c r="R606" s="3"/>
    </row>
    <row r="607" spans="1:18" s="11" customFormat="1" ht="14.25" customHeight="1">
      <c r="A607" s="21"/>
      <c r="B607" s="194" t="s">
        <v>494</v>
      </c>
      <c r="C607" s="20">
        <v>-6001</v>
      </c>
      <c r="D607" s="20">
        <v>749</v>
      </c>
      <c r="E607" s="20"/>
      <c r="F607" s="20"/>
      <c r="G607" s="20">
        <v>-749</v>
      </c>
      <c r="H607" s="20">
        <v>-2100</v>
      </c>
      <c r="I607" s="20"/>
      <c r="J607" s="20"/>
      <c r="K607" s="149">
        <f>SUM(C607:J607)</f>
        <v>-8101</v>
      </c>
      <c r="L607" s="3"/>
      <c r="M607" s="3"/>
      <c r="N607" s="3"/>
      <c r="O607" s="3"/>
      <c r="P607" s="3"/>
      <c r="Q607" s="3"/>
      <c r="R607" s="3"/>
    </row>
    <row r="608" spans="1:18" s="11" customFormat="1" ht="14.25" customHeight="1" thickBot="1">
      <c r="A608" s="171"/>
      <c r="B608" s="155" t="s">
        <v>631</v>
      </c>
      <c r="C608" s="156">
        <f>C606+C607</f>
        <v>148393</v>
      </c>
      <c r="D608" s="156">
        <f aca="true" t="shared" si="243" ref="D608:K608">D606+D607</f>
        <v>33596</v>
      </c>
      <c r="E608" s="156">
        <f t="shared" si="243"/>
        <v>0</v>
      </c>
      <c r="F608" s="156">
        <f t="shared" si="243"/>
        <v>0</v>
      </c>
      <c r="G608" s="156">
        <f t="shared" si="243"/>
        <v>2651</v>
      </c>
      <c r="H608" s="156">
        <f t="shared" si="243"/>
        <v>3948</v>
      </c>
      <c r="I608" s="156">
        <f t="shared" si="243"/>
        <v>0</v>
      </c>
      <c r="J608" s="156">
        <f t="shared" si="243"/>
        <v>0</v>
      </c>
      <c r="K608" s="156">
        <f t="shared" si="243"/>
        <v>188588</v>
      </c>
      <c r="L608" s="3"/>
      <c r="M608" s="3"/>
      <c r="N608" s="3"/>
      <c r="O608" s="3"/>
      <c r="P608" s="3"/>
      <c r="Q608" s="3"/>
      <c r="R608" s="3"/>
    </row>
    <row r="609" spans="1:18" ht="15.75" customHeight="1">
      <c r="A609" s="229"/>
      <c r="B609" s="148" t="s">
        <v>366</v>
      </c>
      <c r="C609" s="149">
        <v>165215</v>
      </c>
      <c r="D609" s="149">
        <v>33224</v>
      </c>
      <c r="E609" s="149"/>
      <c r="F609" s="149"/>
      <c r="G609" s="149">
        <v>550</v>
      </c>
      <c r="H609" s="149">
        <v>6900</v>
      </c>
      <c r="I609" s="149"/>
      <c r="J609" s="149"/>
      <c r="K609" s="149">
        <f>SUM(C609:J609)</f>
        <v>205889</v>
      </c>
      <c r="L609" s="3"/>
      <c r="M609" s="3"/>
      <c r="N609" s="3"/>
      <c r="O609" s="3"/>
      <c r="P609" s="3"/>
      <c r="Q609" s="3"/>
      <c r="R609" s="3"/>
    </row>
    <row r="610" spans="1:18" s="11" customFormat="1" ht="15.75" customHeight="1">
      <c r="A610" s="21"/>
      <c r="B610" s="194" t="s">
        <v>494</v>
      </c>
      <c r="C610" s="20">
        <v>1993</v>
      </c>
      <c r="D610" s="20">
        <v>-800</v>
      </c>
      <c r="E610" s="20"/>
      <c r="F610" s="20"/>
      <c r="G610" s="20">
        <v>3800</v>
      </c>
      <c r="H610" s="20">
        <v>-3000</v>
      </c>
      <c r="I610" s="20"/>
      <c r="J610" s="20"/>
      <c r="K610" s="149">
        <f>SUM(C610:J610)</f>
        <v>1993</v>
      </c>
      <c r="L610" s="3"/>
      <c r="M610" s="3"/>
      <c r="N610" s="3"/>
      <c r="O610" s="3"/>
      <c r="P610" s="3"/>
      <c r="Q610" s="3"/>
      <c r="R610" s="3"/>
    </row>
    <row r="611" spans="1:18" s="11" customFormat="1" ht="15.75" customHeight="1" thickBot="1">
      <c r="A611" s="171"/>
      <c r="B611" s="155" t="s">
        <v>632</v>
      </c>
      <c r="C611" s="156">
        <f>C609+C610</f>
        <v>167208</v>
      </c>
      <c r="D611" s="156">
        <f aca="true" t="shared" si="244" ref="D611:K611">D609+D610</f>
        <v>32424</v>
      </c>
      <c r="E611" s="156">
        <f t="shared" si="244"/>
        <v>0</v>
      </c>
      <c r="F611" s="156">
        <f t="shared" si="244"/>
        <v>0</v>
      </c>
      <c r="G611" s="156">
        <f t="shared" si="244"/>
        <v>4350</v>
      </c>
      <c r="H611" s="156">
        <f t="shared" si="244"/>
        <v>3900</v>
      </c>
      <c r="I611" s="156">
        <f t="shared" si="244"/>
        <v>0</v>
      </c>
      <c r="J611" s="156">
        <f t="shared" si="244"/>
        <v>0</v>
      </c>
      <c r="K611" s="156">
        <f t="shared" si="244"/>
        <v>207882</v>
      </c>
      <c r="L611" s="3"/>
      <c r="M611" s="3"/>
      <c r="N611" s="3"/>
      <c r="O611" s="3"/>
      <c r="P611" s="3"/>
      <c r="Q611" s="3"/>
      <c r="R611" s="3"/>
    </row>
    <row r="612" spans="1:18" ht="15" customHeight="1">
      <c r="A612" s="229"/>
      <c r="B612" s="157" t="s">
        <v>69</v>
      </c>
      <c r="C612" s="149">
        <v>92993</v>
      </c>
      <c r="D612" s="149">
        <v>20504</v>
      </c>
      <c r="E612" s="149"/>
      <c r="F612" s="149"/>
      <c r="G612" s="149">
        <v>800</v>
      </c>
      <c r="H612" s="149">
        <v>3024</v>
      </c>
      <c r="I612" s="149"/>
      <c r="J612" s="149"/>
      <c r="K612" s="149">
        <f>SUM(C612:J612)</f>
        <v>117321</v>
      </c>
      <c r="L612" s="3"/>
      <c r="M612" s="3"/>
      <c r="N612" s="3"/>
      <c r="O612" s="3"/>
      <c r="P612" s="3"/>
      <c r="Q612" s="3"/>
      <c r="R612" s="3"/>
    </row>
    <row r="613" spans="1:18" s="11" customFormat="1" ht="15" customHeight="1">
      <c r="A613" s="21"/>
      <c r="B613" s="194" t="s">
        <v>494</v>
      </c>
      <c r="C613" s="20">
        <v>-4548</v>
      </c>
      <c r="D613" s="20"/>
      <c r="E613" s="20"/>
      <c r="F613" s="20"/>
      <c r="G613" s="20"/>
      <c r="H613" s="20">
        <v>-1200</v>
      </c>
      <c r="I613" s="20"/>
      <c r="J613" s="20"/>
      <c r="K613" s="149">
        <f>SUM(C613:J613)</f>
        <v>-5748</v>
      </c>
      <c r="L613" s="3"/>
      <c r="M613" s="3"/>
      <c r="N613" s="3"/>
      <c r="O613" s="3"/>
      <c r="P613" s="3"/>
      <c r="Q613" s="3"/>
      <c r="R613" s="3"/>
    </row>
    <row r="614" spans="1:18" s="11" customFormat="1" ht="15" customHeight="1" thickBot="1">
      <c r="A614" s="171"/>
      <c r="B614" s="155" t="s">
        <v>633</v>
      </c>
      <c r="C614" s="156">
        <f>C612+C613</f>
        <v>88445</v>
      </c>
      <c r="D614" s="156">
        <f aca="true" t="shared" si="245" ref="D614:J614">D612+D613</f>
        <v>20504</v>
      </c>
      <c r="E614" s="156">
        <f t="shared" si="245"/>
        <v>0</v>
      </c>
      <c r="F614" s="156">
        <f t="shared" si="245"/>
        <v>0</v>
      </c>
      <c r="G614" s="156">
        <f t="shared" si="245"/>
        <v>800</v>
      </c>
      <c r="H614" s="156">
        <f t="shared" si="245"/>
        <v>1824</v>
      </c>
      <c r="I614" s="156">
        <f t="shared" si="245"/>
        <v>0</v>
      </c>
      <c r="J614" s="156">
        <f t="shared" si="245"/>
        <v>0</v>
      </c>
      <c r="K614" s="156">
        <f>K612+K613</f>
        <v>111573</v>
      </c>
      <c r="L614" s="3"/>
      <c r="M614" s="3"/>
      <c r="N614" s="3"/>
      <c r="O614" s="3"/>
      <c r="P614" s="3"/>
      <c r="Q614" s="3"/>
      <c r="R614" s="3"/>
    </row>
    <row r="615" spans="1:18" ht="15" customHeight="1">
      <c r="A615" s="229"/>
      <c r="B615" s="148" t="s">
        <v>367</v>
      </c>
      <c r="C615" s="149">
        <v>201292</v>
      </c>
      <c r="D615" s="149">
        <v>34545</v>
      </c>
      <c r="E615" s="149"/>
      <c r="F615" s="149"/>
      <c r="G615" s="149">
        <v>1200</v>
      </c>
      <c r="H615" s="149">
        <v>6372</v>
      </c>
      <c r="I615" s="149"/>
      <c r="J615" s="149"/>
      <c r="K615" s="149">
        <f>SUM(C615:J615)</f>
        <v>243409</v>
      </c>
      <c r="L615" s="3"/>
      <c r="M615" s="3"/>
      <c r="N615" s="3"/>
      <c r="O615" s="3"/>
      <c r="P615" s="3"/>
      <c r="Q615" s="3"/>
      <c r="R615" s="3"/>
    </row>
    <row r="616" spans="1:18" s="11" customFormat="1" ht="15" customHeight="1">
      <c r="A616" s="21"/>
      <c r="B616" s="194" t="s">
        <v>494</v>
      </c>
      <c r="C616" s="20">
        <v>-16095</v>
      </c>
      <c r="D616" s="20">
        <v>316</v>
      </c>
      <c r="E616" s="20"/>
      <c r="F616" s="20"/>
      <c r="G616" s="20">
        <v>-316</v>
      </c>
      <c r="H616" s="20">
        <v>-2300</v>
      </c>
      <c r="I616" s="20"/>
      <c r="J616" s="20"/>
      <c r="K616" s="149">
        <f>SUM(C616:J616)</f>
        <v>-18395</v>
      </c>
      <c r="L616" s="3"/>
      <c r="M616" s="3"/>
      <c r="N616" s="3"/>
      <c r="O616" s="3"/>
      <c r="P616" s="3"/>
      <c r="Q616" s="3"/>
      <c r="R616" s="3"/>
    </row>
    <row r="617" spans="1:18" s="11" customFormat="1" ht="15" customHeight="1" thickBot="1">
      <c r="A617" s="171"/>
      <c r="B617" s="155" t="s">
        <v>634</v>
      </c>
      <c r="C617" s="156">
        <f>C615+C616</f>
        <v>185197</v>
      </c>
      <c r="D617" s="156">
        <f aca="true" t="shared" si="246" ref="D617:K617">D615+D616</f>
        <v>34861</v>
      </c>
      <c r="E617" s="156">
        <f t="shared" si="246"/>
        <v>0</v>
      </c>
      <c r="F617" s="156">
        <f t="shared" si="246"/>
        <v>0</v>
      </c>
      <c r="G617" s="156">
        <f t="shared" si="246"/>
        <v>884</v>
      </c>
      <c r="H617" s="156">
        <f t="shared" si="246"/>
        <v>4072</v>
      </c>
      <c r="I617" s="156">
        <f t="shared" si="246"/>
        <v>0</v>
      </c>
      <c r="J617" s="156">
        <f t="shared" si="246"/>
        <v>0</v>
      </c>
      <c r="K617" s="156">
        <f t="shared" si="246"/>
        <v>225014</v>
      </c>
      <c r="L617" s="3"/>
      <c r="M617" s="3"/>
      <c r="N617" s="3"/>
      <c r="O617" s="3"/>
      <c r="P617" s="3"/>
      <c r="Q617" s="3"/>
      <c r="R617" s="3"/>
    </row>
    <row r="618" spans="1:18" ht="15" customHeight="1">
      <c r="A618" s="229"/>
      <c r="B618" s="157" t="s">
        <v>70</v>
      </c>
      <c r="C618" s="149">
        <v>223357</v>
      </c>
      <c r="D618" s="149">
        <v>52073</v>
      </c>
      <c r="E618" s="149"/>
      <c r="F618" s="149"/>
      <c r="G618" s="149">
        <v>4780</v>
      </c>
      <c r="H618" s="149">
        <v>9396</v>
      </c>
      <c r="I618" s="149"/>
      <c r="J618" s="149"/>
      <c r="K618" s="149">
        <f>SUM(C618:J618)</f>
        <v>289606</v>
      </c>
      <c r="L618" s="3"/>
      <c r="M618" s="3"/>
      <c r="N618" s="3"/>
      <c r="O618" s="3"/>
      <c r="P618" s="3"/>
      <c r="Q618" s="3"/>
      <c r="R618" s="3"/>
    </row>
    <row r="619" spans="1:18" s="11" customFormat="1" ht="15" customHeight="1">
      <c r="A619" s="21"/>
      <c r="B619" s="194" t="s">
        <v>494</v>
      </c>
      <c r="C619" s="20">
        <v>-595</v>
      </c>
      <c r="D619" s="20"/>
      <c r="E619" s="20"/>
      <c r="F619" s="20"/>
      <c r="G619" s="20"/>
      <c r="H619" s="20"/>
      <c r="I619" s="20"/>
      <c r="J619" s="20"/>
      <c r="K619" s="149">
        <f>SUM(C619:J619)</f>
        <v>-595</v>
      </c>
      <c r="L619" s="3"/>
      <c r="M619" s="3"/>
      <c r="N619" s="3"/>
      <c r="O619" s="3"/>
      <c r="P619" s="3"/>
      <c r="Q619" s="3"/>
      <c r="R619" s="3"/>
    </row>
    <row r="620" spans="1:18" s="11" customFormat="1" ht="15" customHeight="1" thickBot="1">
      <c r="A620" s="171"/>
      <c r="B620" s="155" t="s">
        <v>635</v>
      </c>
      <c r="C620" s="156">
        <f>C618+C619</f>
        <v>222762</v>
      </c>
      <c r="D620" s="156">
        <f aca="true" t="shared" si="247" ref="D620:K620">D618+D619</f>
        <v>52073</v>
      </c>
      <c r="E620" s="156">
        <f t="shared" si="247"/>
        <v>0</v>
      </c>
      <c r="F620" s="156">
        <f t="shared" si="247"/>
        <v>0</v>
      </c>
      <c r="G620" s="156">
        <f t="shared" si="247"/>
        <v>4780</v>
      </c>
      <c r="H620" s="156">
        <f t="shared" si="247"/>
        <v>9396</v>
      </c>
      <c r="I620" s="156">
        <f t="shared" si="247"/>
        <v>0</v>
      </c>
      <c r="J620" s="156">
        <f t="shared" si="247"/>
        <v>0</v>
      </c>
      <c r="K620" s="156">
        <f t="shared" si="247"/>
        <v>289011</v>
      </c>
      <c r="L620" s="3"/>
      <c r="M620" s="3"/>
      <c r="N620" s="3"/>
      <c r="O620" s="3"/>
      <c r="P620" s="3"/>
      <c r="Q620" s="3"/>
      <c r="R620" s="3"/>
    </row>
    <row r="621" spans="1:18" s="11" customFormat="1" ht="25.5" customHeight="1">
      <c r="A621" s="230" t="s">
        <v>347</v>
      </c>
      <c r="B621" s="230" t="s">
        <v>348</v>
      </c>
      <c r="C621" s="186">
        <f aca="true" t="shared" si="248" ref="C621:K621">C624+C627+C630+C633+C690+C693+C696+C699+C702+C705+C708+C711+C720+C723</f>
        <v>5487927</v>
      </c>
      <c r="D621" s="186">
        <f t="shared" si="248"/>
        <v>1396300</v>
      </c>
      <c r="E621" s="186">
        <f t="shared" si="248"/>
        <v>95</v>
      </c>
      <c r="F621" s="186">
        <f t="shared" si="248"/>
        <v>0</v>
      </c>
      <c r="G621" s="186">
        <f t="shared" si="248"/>
        <v>1130928</v>
      </c>
      <c r="H621" s="186">
        <f t="shared" si="248"/>
        <v>371141</v>
      </c>
      <c r="I621" s="186">
        <f t="shared" si="248"/>
        <v>0</v>
      </c>
      <c r="J621" s="186">
        <f t="shared" si="248"/>
        <v>0</v>
      </c>
      <c r="K621" s="186">
        <f t="shared" si="248"/>
        <v>8386391</v>
      </c>
      <c r="L621" s="3"/>
      <c r="M621" s="3"/>
      <c r="N621" s="3"/>
      <c r="O621" s="3"/>
      <c r="P621" s="3"/>
      <c r="Q621" s="3"/>
      <c r="R621" s="3"/>
    </row>
    <row r="622" spans="1:18" s="11" customFormat="1" ht="18" customHeight="1">
      <c r="A622" s="35"/>
      <c r="B622" s="145" t="s">
        <v>494</v>
      </c>
      <c r="C622" s="46">
        <f>C625+C628+C631+C634+C691+C694+C697+C700+C703+C724+C706+C709+C712+C721+C715+C718</f>
        <v>5059</v>
      </c>
      <c r="D622" s="46">
        <f aca="true" t="shared" si="249" ref="D622:K622">D625+D628+D631+D634+D691+D694+D697+D700+D703+D724+D706+D709+D712+D721+D715+D718</f>
        <v>20828</v>
      </c>
      <c r="E622" s="46">
        <f t="shared" si="249"/>
        <v>0</v>
      </c>
      <c r="F622" s="46">
        <f t="shared" si="249"/>
        <v>0</v>
      </c>
      <c r="G622" s="46">
        <f t="shared" si="249"/>
        <v>68075</v>
      </c>
      <c r="H622" s="46">
        <f t="shared" si="249"/>
        <v>2303</v>
      </c>
      <c r="I622" s="46">
        <f t="shared" si="249"/>
        <v>0</v>
      </c>
      <c r="J622" s="46">
        <f t="shared" si="249"/>
        <v>0</v>
      </c>
      <c r="K622" s="46">
        <f t="shared" si="249"/>
        <v>96265</v>
      </c>
      <c r="L622" s="3"/>
      <c r="M622" s="3"/>
      <c r="N622" s="3"/>
      <c r="O622" s="3"/>
      <c r="P622" s="3"/>
      <c r="Q622" s="3"/>
      <c r="R622" s="3"/>
    </row>
    <row r="623" spans="1:18" s="11" customFormat="1" ht="25.5" customHeight="1" thickBot="1">
      <c r="A623" s="246"/>
      <c r="B623" s="246" t="s">
        <v>637</v>
      </c>
      <c r="C623" s="192">
        <f>C621+C622</f>
        <v>5492986</v>
      </c>
      <c r="D623" s="192">
        <f aca="true" t="shared" si="250" ref="D623:K623">D621+D622</f>
        <v>1417128</v>
      </c>
      <c r="E623" s="192">
        <f t="shared" si="250"/>
        <v>95</v>
      </c>
      <c r="F623" s="192">
        <f t="shared" si="250"/>
        <v>0</v>
      </c>
      <c r="G623" s="192">
        <f t="shared" si="250"/>
        <v>1199003</v>
      </c>
      <c r="H623" s="192">
        <f t="shared" si="250"/>
        <v>373444</v>
      </c>
      <c r="I623" s="192">
        <f t="shared" si="250"/>
        <v>0</v>
      </c>
      <c r="J623" s="192">
        <f t="shared" si="250"/>
        <v>0</v>
      </c>
      <c r="K623" s="192">
        <f t="shared" si="250"/>
        <v>8482656</v>
      </c>
      <c r="L623" s="3"/>
      <c r="M623" s="3"/>
      <c r="N623" s="3"/>
      <c r="O623" s="3"/>
      <c r="P623" s="3"/>
      <c r="Q623" s="3"/>
      <c r="R623" s="3"/>
    </row>
    <row r="624" spans="1:18" s="11" customFormat="1" ht="27.75" customHeight="1">
      <c r="A624" s="172" t="s">
        <v>40</v>
      </c>
      <c r="B624" s="187" t="s">
        <v>397</v>
      </c>
      <c r="C624" s="149">
        <v>9985</v>
      </c>
      <c r="D624" s="149"/>
      <c r="E624" s="149"/>
      <c r="F624" s="149"/>
      <c r="G624" s="149"/>
      <c r="H624" s="149"/>
      <c r="I624" s="149"/>
      <c r="J624" s="149"/>
      <c r="K624" s="149">
        <f>SUM(C624:J624)</f>
        <v>9985</v>
      </c>
      <c r="L624" s="3"/>
      <c r="M624" s="3"/>
      <c r="N624" s="3"/>
      <c r="O624" s="3"/>
      <c r="P624" s="3"/>
      <c r="Q624" s="3"/>
      <c r="R624" s="3"/>
    </row>
    <row r="625" spans="1:18" s="11" customFormat="1" ht="16.5" customHeight="1">
      <c r="A625" s="22"/>
      <c r="B625" s="194" t="s">
        <v>494</v>
      </c>
      <c r="C625" s="20">
        <v>-9985</v>
      </c>
      <c r="D625" s="20"/>
      <c r="E625" s="20"/>
      <c r="F625" s="20"/>
      <c r="G625" s="20"/>
      <c r="H625" s="20"/>
      <c r="I625" s="20"/>
      <c r="J625" s="20"/>
      <c r="K625" s="149">
        <f>SUM(C625:J625)</f>
        <v>-9985</v>
      </c>
      <c r="L625" s="3"/>
      <c r="M625" s="3"/>
      <c r="N625" s="3"/>
      <c r="O625" s="3"/>
      <c r="P625" s="3"/>
      <c r="Q625" s="3"/>
      <c r="R625" s="3"/>
    </row>
    <row r="626" spans="1:18" s="11" customFormat="1" ht="27.75" customHeight="1" thickBot="1">
      <c r="A626" s="171"/>
      <c r="B626" s="162" t="s">
        <v>638</v>
      </c>
      <c r="C626" s="156">
        <f>C624+C625</f>
        <v>0</v>
      </c>
      <c r="D626" s="156">
        <f aca="true" t="shared" si="251" ref="D626:K626">D624+D625</f>
        <v>0</v>
      </c>
      <c r="E626" s="156">
        <f t="shared" si="251"/>
        <v>0</v>
      </c>
      <c r="F626" s="156">
        <f t="shared" si="251"/>
        <v>0</v>
      </c>
      <c r="G626" s="156">
        <f t="shared" si="251"/>
        <v>0</v>
      </c>
      <c r="H626" s="156">
        <f t="shared" si="251"/>
        <v>0</v>
      </c>
      <c r="I626" s="156">
        <f>I624+I625</f>
        <v>0</v>
      </c>
      <c r="J626" s="156">
        <f t="shared" si="251"/>
        <v>0</v>
      </c>
      <c r="K626" s="156">
        <f t="shared" si="251"/>
        <v>0</v>
      </c>
      <c r="L626" s="3"/>
      <c r="M626" s="3"/>
      <c r="N626" s="3"/>
      <c r="O626" s="3"/>
      <c r="P626" s="3"/>
      <c r="Q626" s="3"/>
      <c r="R626" s="3"/>
    </row>
    <row r="627" spans="1:18" s="11" customFormat="1" ht="27.75" customHeight="1">
      <c r="A627" s="172" t="s">
        <v>40</v>
      </c>
      <c r="B627" s="187" t="s">
        <v>639</v>
      </c>
      <c r="C627" s="149">
        <v>12663</v>
      </c>
      <c r="D627" s="149"/>
      <c r="E627" s="149"/>
      <c r="F627" s="149"/>
      <c r="G627" s="149"/>
      <c r="H627" s="149"/>
      <c r="I627" s="149"/>
      <c r="J627" s="149"/>
      <c r="K627" s="149">
        <f>SUM(C627:J627)</f>
        <v>12663</v>
      </c>
      <c r="L627" s="3"/>
      <c r="M627" s="3"/>
      <c r="N627" s="3"/>
      <c r="O627" s="3"/>
      <c r="P627" s="3"/>
      <c r="Q627" s="3"/>
      <c r="R627" s="3"/>
    </row>
    <row r="628" spans="1:18" s="11" customFormat="1" ht="16.5" customHeight="1">
      <c r="A628" s="22"/>
      <c r="B628" s="145" t="s">
        <v>494</v>
      </c>
      <c r="C628" s="20">
        <v>-1745</v>
      </c>
      <c r="D628" s="20"/>
      <c r="E628" s="20"/>
      <c r="F628" s="20"/>
      <c r="G628" s="20"/>
      <c r="H628" s="20"/>
      <c r="I628" s="20"/>
      <c r="J628" s="20"/>
      <c r="K628" s="149">
        <f>SUM(C628:J628)</f>
        <v>-1745</v>
      </c>
      <c r="L628" s="3"/>
      <c r="M628" s="3"/>
      <c r="N628" s="3"/>
      <c r="O628" s="3"/>
      <c r="P628" s="3"/>
      <c r="Q628" s="3"/>
      <c r="R628" s="3"/>
    </row>
    <row r="629" spans="1:18" s="11" customFormat="1" ht="27.75" customHeight="1" thickBot="1">
      <c r="A629" s="171"/>
      <c r="B629" s="162" t="s">
        <v>640</v>
      </c>
      <c r="C629" s="156">
        <f>C627+C628</f>
        <v>10918</v>
      </c>
      <c r="D629" s="156">
        <f aca="true" t="shared" si="252" ref="D629:K629">D627+D628</f>
        <v>0</v>
      </c>
      <c r="E629" s="156">
        <f t="shared" si="252"/>
        <v>0</v>
      </c>
      <c r="F629" s="156">
        <f t="shared" si="252"/>
        <v>0</v>
      </c>
      <c r="G629" s="156">
        <f t="shared" si="252"/>
        <v>0</v>
      </c>
      <c r="H629" s="156">
        <f t="shared" si="252"/>
        <v>0</v>
      </c>
      <c r="I629" s="156">
        <f t="shared" si="252"/>
        <v>0</v>
      </c>
      <c r="J629" s="156">
        <f t="shared" si="252"/>
        <v>0</v>
      </c>
      <c r="K629" s="156">
        <f t="shared" si="252"/>
        <v>10918</v>
      </c>
      <c r="L629" s="3"/>
      <c r="M629" s="3"/>
      <c r="N629" s="3"/>
      <c r="O629" s="3"/>
      <c r="P629" s="3"/>
      <c r="Q629" s="3"/>
      <c r="R629" s="3"/>
    </row>
    <row r="630" spans="1:18" ht="14.25" customHeight="1">
      <c r="A630" s="172"/>
      <c r="B630" s="172" t="s">
        <v>484</v>
      </c>
      <c r="C630" s="176">
        <v>923180</v>
      </c>
      <c r="D630" s="149">
        <v>276727</v>
      </c>
      <c r="E630" s="149"/>
      <c r="F630" s="149"/>
      <c r="G630" s="149">
        <v>70460</v>
      </c>
      <c r="H630" s="149"/>
      <c r="I630" s="149"/>
      <c r="J630" s="149"/>
      <c r="K630" s="149">
        <f>SUM(C630:J630)</f>
        <v>1270367</v>
      </c>
      <c r="L630" s="3"/>
      <c r="M630" s="3"/>
      <c r="N630" s="3"/>
      <c r="O630" s="3"/>
      <c r="P630" s="3"/>
      <c r="Q630" s="3"/>
      <c r="R630" s="3"/>
    </row>
    <row r="631" spans="1:18" s="11" customFormat="1" ht="14.25" customHeight="1">
      <c r="A631" s="22"/>
      <c r="B631" s="194" t="s">
        <v>494</v>
      </c>
      <c r="C631" s="62">
        <v>-14911</v>
      </c>
      <c r="D631" s="20">
        <v>15533</v>
      </c>
      <c r="E631" s="20"/>
      <c r="F631" s="20"/>
      <c r="G631" s="20"/>
      <c r="H631" s="20"/>
      <c r="I631" s="20"/>
      <c r="J631" s="20"/>
      <c r="K631" s="149">
        <f>SUM(C631:J631)</f>
        <v>622</v>
      </c>
      <c r="L631" s="3"/>
      <c r="M631" s="3"/>
      <c r="N631" s="3"/>
      <c r="O631" s="3"/>
      <c r="P631" s="3"/>
      <c r="Q631" s="3"/>
      <c r="R631" s="3"/>
    </row>
    <row r="632" spans="1:18" s="11" customFormat="1" ht="14.25" customHeight="1" thickBot="1">
      <c r="A632" s="264"/>
      <c r="B632" s="264" t="s">
        <v>641</v>
      </c>
      <c r="C632" s="263">
        <f>C630+C631</f>
        <v>908269</v>
      </c>
      <c r="D632" s="263">
        <f aca="true" t="shared" si="253" ref="D632:K632">D630+D631</f>
        <v>292260</v>
      </c>
      <c r="E632" s="263">
        <f t="shared" si="253"/>
        <v>0</v>
      </c>
      <c r="F632" s="263">
        <f t="shared" si="253"/>
        <v>0</v>
      </c>
      <c r="G632" s="263">
        <f t="shared" si="253"/>
        <v>70460</v>
      </c>
      <c r="H632" s="263">
        <f t="shared" si="253"/>
        <v>0</v>
      </c>
      <c r="I632" s="263">
        <f t="shared" si="253"/>
        <v>0</v>
      </c>
      <c r="J632" s="263">
        <f t="shared" si="253"/>
        <v>0</v>
      </c>
      <c r="K632" s="263">
        <f t="shared" si="253"/>
        <v>1270989</v>
      </c>
      <c r="L632" s="3"/>
      <c r="M632" s="3"/>
      <c r="N632" s="3"/>
      <c r="O632" s="3"/>
      <c r="P632" s="3"/>
      <c r="Q632" s="3"/>
      <c r="R632" s="3"/>
    </row>
    <row r="633" spans="1:18" ht="15" customHeight="1">
      <c r="A633" s="229" t="s">
        <v>40</v>
      </c>
      <c r="B633" s="230" t="s">
        <v>72</v>
      </c>
      <c r="C633" s="243">
        <f>C636+C642+C645+C648+C651+C654+C657+C660+C663+C666+C669+C672+C675+C678+C681+C684+C687+C639</f>
        <v>4451302</v>
      </c>
      <c r="D633" s="243">
        <f aca="true" t="shared" si="254" ref="D633:J633">D636+D642+D645+D648+D651+D654+D657+D660+D663+D666+D669+D672+D675+D678+D681+D684+D687+D639</f>
        <v>1030146</v>
      </c>
      <c r="E633" s="243">
        <f t="shared" si="254"/>
        <v>0</v>
      </c>
      <c r="F633" s="243">
        <f t="shared" si="254"/>
        <v>0</v>
      </c>
      <c r="G633" s="243">
        <f t="shared" si="254"/>
        <v>983063</v>
      </c>
      <c r="H633" s="243">
        <f t="shared" si="254"/>
        <v>359351</v>
      </c>
      <c r="I633" s="243">
        <f t="shared" si="254"/>
        <v>0</v>
      </c>
      <c r="J633" s="243">
        <f t="shared" si="254"/>
        <v>0</v>
      </c>
      <c r="K633" s="243">
        <f>K636+K642+K645+K648+K651+K654+K657+K660+K663+K666+K669+K672+K675+K678+K681+K684+K687+K639</f>
        <v>6823862</v>
      </c>
      <c r="L633" s="3"/>
      <c r="M633" s="3"/>
      <c r="N633" s="3"/>
      <c r="O633" s="3"/>
      <c r="P633" s="3"/>
      <c r="Q633" s="3"/>
      <c r="R633" s="3"/>
    </row>
    <row r="634" spans="1:18" s="11" customFormat="1" ht="15" customHeight="1">
      <c r="A634" s="21"/>
      <c r="B634" s="145" t="s">
        <v>494</v>
      </c>
      <c r="C634" s="37">
        <f>C637+C643+C646+C649+C652+C655+C658+C661+C664+C667+C670+C673+C676+C679+C682+C685+C688+C640</f>
        <v>35363</v>
      </c>
      <c r="D634" s="37">
        <f aca="true" t="shared" si="255" ref="D634:J634">D637+D643+D646+D649+D652+D655+D658+D661+D664+D667+D670+D673+D676+D679+D682+D685+D688+D640</f>
        <v>-11203</v>
      </c>
      <c r="E634" s="37">
        <f t="shared" si="255"/>
        <v>0</v>
      </c>
      <c r="F634" s="37">
        <f t="shared" si="255"/>
        <v>0</v>
      </c>
      <c r="G634" s="37">
        <f t="shared" si="255"/>
        <v>73720</v>
      </c>
      <c r="H634" s="37">
        <f t="shared" si="255"/>
        <v>4926</v>
      </c>
      <c r="I634" s="37">
        <f t="shared" si="255"/>
        <v>0</v>
      </c>
      <c r="J634" s="37">
        <f t="shared" si="255"/>
        <v>0</v>
      </c>
      <c r="K634" s="37">
        <f>K637+K643+K646+K649+K652+K655+K658+K661+K664+K667+K670+K673+K676+K679+K682+K685+K688+K640</f>
        <v>102806</v>
      </c>
      <c r="L634" s="3"/>
      <c r="M634" s="3"/>
      <c r="N634" s="3"/>
      <c r="O634" s="3"/>
      <c r="P634" s="3"/>
      <c r="Q634" s="3"/>
      <c r="R634" s="3"/>
    </row>
    <row r="635" spans="1:18" s="11" customFormat="1" ht="26.25" customHeight="1" thickBot="1">
      <c r="A635" s="171"/>
      <c r="B635" s="246" t="s">
        <v>642</v>
      </c>
      <c r="C635" s="234">
        <f>C633+C634</f>
        <v>4486665</v>
      </c>
      <c r="D635" s="234">
        <f aca="true" t="shared" si="256" ref="D635:K635">D633+D634</f>
        <v>1018943</v>
      </c>
      <c r="E635" s="234">
        <f t="shared" si="256"/>
        <v>0</v>
      </c>
      <c r="F635" s="234">
        <f t="shared" si="256"/>
        <v>0</v>
      </c>
      <c r="G635" s="234">
        <f t="shared" si="256"/>
        <v>1056783</v>
      </c>
      <c r="H635" s="234">
        <f t="shared" si="256"/>
        <v>364277</v>
      </c>
      <c r="I635" s="234">
        <f t="shared" si="256"/>
        <v>0</v>
      </c>
      <c r="J635" s="234">
        <f t="shared" si="256"/>
        <v>0</v>
      </c>
      <c r="K635" s="234">
        <f t="shared" si="256"/>
        <v>6926668</v>
      </c>
      <c r="L635" s="3"/>
      <c r="M635" s="3"/>
      <c r="N635" s="3"/>
      <c r="O635" s="3"/>
      <c r="P635" s="3"/>
      <c r="Q635" s="3"/>
      <c r="R635" s="3"/>
    </row>
    <row r="636" spans="1:18" ht="15" customHeight="1">
      <c r="A636" s="229"/>
      <c r="B636" s="157" t="s">
        <v>73</v>
      </c>
      <c r="C636" s="149">
        <v>441931</v>
      </c>
      <c r="D636" s="149">
        <v>119860</v>
      </c>
      <c r="E636" s="149"/>
      <c r="F636" s="149"/>
      <c r="G636" s="149">
        <v>175769</v>
      </c>
      <c r="H636" s="149">
        <v>26600</v>
      </c>
      <c r="I636" s="149"/>
      <c r="J636" s="149"/>
      <c r="K636" s="149">
        <f>SUM(C636:J636)</f>
        <v>764160</v>
      </c>
      <c r="L636" s="3"/>
      <c r="M636" s="3"/>
      <c r="N636" s="3"/>
      <c r="O636" s="3"/>
      <c r="P636" s="3"/>
      <c r="Q636" s="3"/>
      <c r="R636" s="3"/>
    </row>
    <row r="637" spans="1:18" s="11" customFormat="1" ht="15" customHeight="1">
      <c r="A637" s="21"/>
      <c r="B637" s="194" t="s">
        <v>494</v>
      </c>
      <c r="C637" s="20">
        <v>3149</v>
      </c>
      <c r="D637" s="20">
        <v>-5992</v>
      </c>
      <c r="E637" s="20"/>
      <c r="F637" s="20"/>
      <c r="G637" s="20">
        <v>73</v>
      </c>
      <c r="H637" s="20">
        <v>10901</v>
      </c>
      <c r="I637" s="20"/>
      <c r="J637" s="20"/>
      <c r="K637" s="149">
        <f>SUM(C637:J637)</f>
        <v>8131</v>
      </c>
      <c r="L637" s="3"/>
      <c r="M637" s="3"/>
      <c r="N637" s="3"/>
      <c r="O637" s="3"/>
      <c r="P637" s="3"/>
      <c r="Q637" s="3"/>
      <c r="R637" s="3"/>
    </row>
    <row r="638" spans="1:18" s="11" customFormat="1" ht="28.5" customHeight="1" thickBot="1">
      <c r="A638" s="171"/>
      <c r="B638" s="155" t="s">
        <v>643</v>
      </c>
      <c r="C638" s="156">
        <f>C636+C637</f>
        <v>445080</v>
      </c>
      <c r="D638" s="156">
        <f aca="true" t="shared" si="257" ref="D638:K638">D636+D637</f>
        <v>113868</v>
      </c>
      <c r="E638" s="156">
        <f t="shared" si="257"/>
        <v>0</v>
      </c>
      <c r="F638" s="156">
        <f t="shared" si="257"/>
        <v>0</v>
      </c>
      <c r="G638" s="156">
        <f t="shared" si="257"/>
        <v>175842</v>
      </c>
      <c r="H638" s="156">
        <f t="shared" si="257"/>
        <v>37501</v>
      </c>
      <c r="I638" s="156">
        <f t="shared" si="257"/>
        <v>0</v>
      </c>
      <c r="J638" s="156">
        <f t="shared" si="257"/>
        <v>0</v>
      </c>
      <c r="K638" s="156">
        <f t="shared" si="257"/>
        <v>772291</v>
      </c>
      <c r="L638" s="3"/>
      <c r="M638" s="3"/>
      <c r="N638" s="3"/>
      <c r="O638" s="3"/>
      <c r="P638" s="3"/>
      <c r="Q638" s="3"/>
      <c r="R638" s="3"/>
    </row>
    <row r="639" spans="1:18" s="11" customFormat="1" ht="27" customHeight="1">
      <c r="A639" s="356"/>
      <c r="B639" s="188" t="s">
        <v>736</v>
      </c>
      <c r="C639" s="357"/>
      <c r="D639" s="357"/>
      <c r="E639" s="357"/>
      <c r="F639" s="357"/>
      <c r="G639" s="357">
        <v>752341</v>
      </c>
      <c r="H639" s="357"/>
      <c r="I639" s="357"/>
      <c r="J639" s="357"/>
      <c r="K639" s="149">
        <f>SUM(C639:J639)</f>
        <v>752341</v>
      </c>
      <c r="L639" s="3"/>
      <c r="M639" s="3"/>
      <c r="N639" s="3"/>
      <c r="O639" s="3"/>
      <c r="P639" s="3"/>
      <c r="Q639" s="3"/>
      <c r="R639" s="3"/>
    </row>
    <row r="640" spans="1:18" s="11" customFormat="1" ht="17.25" customHeight="1">
      <c r="A640" s="334"/>
      <c r="B640" s="194" t="s">
        <v>494</v>
      </c>
      <c r="C640" s="358"/>
      <c r="D640" s="358"/>
      <c r="E640" s="358"/>
      <c r="F640" s="358"/>
      <c r="G640" s="358">
        <v>2423</v>
      </c>
      <c r="H640" s="358"/>
      <c r="I640" s="358"/>
      <c r="J640" s="358"/>
      <c r="K640" s="149">
        <f>SUM(C640:J640)</f>
        <v>2423</v>
      </c>
      <c r="L640" s="3"/>
      <c r="M640" s="3"/>
      <c r="N640" s="3"/>
      <c r="O640" s="3"/>
      <c r="P640" s="3"/>
      <c r="Q640" s="3"/>
      <c r="R640" s="3"/>
    </row>
    <row r="641" spans="1:18" s="11" customFormat="1" ht="27.75" customHeight="1" thickBot="1">
      <c r="A641" s="171"/>
      <c r="B641" s="155" t="s">
        <v>800</v>
      </c>
      <c r="C641" s="156">
        <f>C639+C640</f>
        <v>0</v>
      </c>
      <c r="D641" s="156">
        <f aca="true" t="shared" si="258" ref="D641:K641">D639+D640</f>
        <v>0</v>
      </c>
      <c r="E641" s="156">
        <f t="shared" si="258"/>
        <v>0</v>
      </c>
      <c r="F641" s="156">
        <f t="shared" si="258"/>
        <v>0</v>
      </c>
      <c r="G641" s="156">
        <f t="shared" si="258"/>
        <v>754764</v>
      </c>
      <c r="H641" s="156">
        <f t="shared" si="258"/>
        <v>0</v>
      </c>
      <c r="I641" s="156">
        <f t="shared" si="258"/>
        <v>0</v>
      </c>
      <c r="J641" s="156">
        <f t="shared" si="258"/>
        <v>0</v>
      </c>
      <c r="K641" s="156">
        <f t="shared" si="258"/>
        <v>754764</v>
      </c>
      <c r="L641" s="3"/>
      <c r="M641" s="3"/>
      <c r="N641" s="3"/>
      <c r="O641" s="3"/>
      <c r="P641" s="3"/>
      <c r="Q641" s="3"/>
      <c r="R641" s="3"/>
    </row>
    <row r="642" spans="1:18" ht="15" customHeight="1">
      <c r="A642" s="229"/>
      <c r="B642" s="157" t="s">
        <v>41</v>
      </c>
      <c r="C642" s="149">
        <v>591470</v>
      </c>
      <c r="D642" s="149">
        <v>107363</v>
      </c>
      <c r="E642" s="149"/>
      <c r="F642" s="149"/>
      <c r="G642" s="149">
        <v>5000</v>
      </c>
      <c r="H642" s="149">
        <v>90000</v>
      </c>
      <c r="I642" s="149"/>
      <c r="J642" s="149"/>
      <c r="K642" s="149">
        <f>SUM(C642:J642)</f>
        <v>793833</v>
      </c>
      <c r="L642" s="3"/>
      <c r="M642" s="3"/>
      <c r="N642" s="3"/>
      <c r="O642" s="3"/>
      <c r="P642" s="3"/>
      <c r="Q642" s="3"/>
      <c r="R642" s="3"/>
    </row>
    <row r="643" spans="1:18" s="11" customFormat="1" ht="15" customHeight="1">
      <c r="A643" s="21"/>
      <c r="B643" s="145" t="s">
        <v>494</v>
      </c>
      <c r="C643" s="20">
        <v>2677</v>
      </c>
      <c r="D643" s="20">
        <v>-7109</v>
      </c>
      <c r="E643" s="20"/>
      <c r="F643" s="20"/>
      <c r="G643" s="20">
        <v>13679</v>
      </c>
      <c r="H643" s="20">
        <v>-10500</v>
      </c>
      <c r="I643" s="20"/>
      <c r="J643" s="20"/>
      <c r="K643" s="149">
        <f>SUM(C643:J643)</f>
        <v>-1253</v>
      </c>
      <c r="L643" s="3"/>
      <c r="M643" s="3"/>
      <c r="N643" s="3"/>
      <c r="O643" s="3"/>
      <c r="P643" s="3"/>
      <c r="Q643" s="3"/>
      <c r="R643" s="3"/>
    </row>
    <row r="644" spans="1:18" s="11" customFormat="1" ht="15" customHeight="1" thickBot="1">
      <c r="A644" s="171"/>
      <c r="B644" s="155" t="s">
        <v>644</v>
      </c>
      <c r="C644" s="156">
        <f>C642+C643</f>
        <v>594147</v>
      </c>
      <c r="D644" s="156">
        <f aca="true" t="shared" si="259" ref="D644:K644">D642+D643</f>
        <v>100254</v>
      </c>
      <c r="E644" s="156">
        <f t="shared" si="259"/>
        <v>0</v>
      </c>
      <c r="F644" s="156">
        <f t="shared" si="259"/>
        <v>0</v>
      </c>
      <c r="G644" s="156">
        <f t="shared" si="259"/>
        <v>18679</v>
      </c>
      <c r="H644" s="156">
        <f t="shared" si="259"/>
        <v>79500</v>
      </c>
      <c r="I644" s="156">
        <f t="shared" si="259"/>
        <v>0</v>
      </c>
      <c r="J644" s="156">
        <f t="shared" si="259"/>
        <v>0</v>
      </c>
      <c r="K644" s="156">
        <f t="shared" si="259"/>
        <v>792580</v>
      </c>
      <c r="L644" s="3"/>
      <c r="M644" s="3"/>
      <c r="N644" s="3"/>
      <c r="O644" s="3"/>
      <c r="P644" s="3"/>
      <c r="Q644" s="3"/>
      <c r="R644" s="3"/>
    </row>
    <row r="645" spans="1:18" ht="15" customHeight="1">
      <c r="A645" s="229"/>
      <c r="B645" s="157" t="s">
        <v>42</v>
      </c>
      <c r="C645" s="149">
        <v>788443</v>
      </c>
      <c r="D645" s="149">
        <v>104366</v>
      </c>
      <c r="E645" s="149"/>
      <c r="F645" s="149"/>
      <c r="G645" s="149">
        <v>23540</v>
      </c>
      <c r="H645" s="149">
        <v>100000</v>
      </c>
      <c r="I645" s="179"/>
      <c r="J645" s="149"/>
      <c r="K645" s="149">
        <f>SUM(C645:J645)</f>
        <v>1016349</v>
      </c>
      <c r="L645" s="3"/>
      <c r="M645" s="3"/>
      <c r="N645" s="3"/>
      <c r="O645" s="3"/>
      <c r="P645" s="3"/>
      <c r="Q645" s="3"/>
      <c r="R645" s="3"/>
    </row>
    <row r="646" spans="1:18" s="11" customFormat="1" ht="15" customHeight="1">
      <c r="A646" s="21"/>
      <c r="B646" s="194" t="s">
        <v>494</v>
      </c>
      <c r="C646" s="20">
        <v>4931</v>
      </c>
      <c r="D646" s="20">
        <v>2855</v>
      </c>
      <c r="E646" s="20"/>
      <c r="F646" s="20"/>
      <c r="G646" s="20">
        <v>-2883</v>
      </c>
      <c r="H646" s="20"/>
      <c r="I646" s="52"/>
      <c r="J646" s="20"/>
      <c r="K646" s="149">
        <f>SUM(C646:J646)</f>
        <v>4903</v>
      </c>
      <c r="L646" s="3"/>
      <c r="M646" s="3"/>
      <c r="N646" s="3"/>
      <c r="O646" s="3"/>
      <c r="P646" s="3"/>
      <c r="Q646" s="3"/>
      <c r="R646" s="3"/>
    </row>
    <row r="647" spans="1:18" s="11" customFormat="1" ht="15" customHeight="1" thickBot="1">
      <c r="A647" s="171"/>
      <c r="B647" s="155" t="s">
        <v>645</v>
      </c>
      <c r="C647" s="156">
        <f>C645+C646</f>
        <v>793374</v>
      </c>
      <c r="D647" s="156">
        <f aca="true" t="shared" si="260" ref="D647:K647">D645+D646</f>
        <v>107221</v>
      </c>
      <c r="E647" s="156">
        <f t="shared" si="260"/>
        <v>0</v>
      </c>
      <c r="F647" s="156">
        <f t="shared" si="260"/>
        <v>0</v>
      </c>
      <c r="G647" s="156">
        <f t="shared" si="260"/>
        <v>20657</v>
      </c>
      <c r="H647" s="156">
        <f t="shared" si="260"/>
        <v>100000</v>
      </c>
      <c r="I647" s="156">
        <f t="shared" si="260"/>
        <v>0</v>
      </c>
      <c r="J647" s="156">
        <f t="shared" si="260"/>
        <v>0</v>
      </c>
      <c r="K647" s="156">
        <f t="shared" si="260"/>
        <v>1021252</v>
      </c>
      <c r="L647" s="3"/>
      <c r="M647" s="3"/>
      <c r="N647" s="3"/>
      <c r="O647" s="3"/>
      <c r="P647" s="3"/>
      <c r="Q647" s="3"/>
      <c r="R647" s="3"/>
    </row>
    <row r="648" spans="1:18" s="2" customFormat="1" ht="15" customHeight="1">
      <c r="A648" s="229"/>
      <c r="B648" s="157" t="s">
        <v>43</v>
      </c>
      <c r="C648" s="149">
        <v>149163</v>
      </c>
      <c r="D648" s="149">
        <v>6300</v>
      </c>
      <c r="E648" s="149"/>
      <c r="F648" s="149"/>
      <c r="G648" s="149">
        <v>1900</v>
      </c>
      <c r="H648" s="149">
        <v>800</v>
      </c>
      <c r="I648" s="149"/>
      <c r="J648" s="149"/>
      <c r="K648" s="149">
        <f>SUM(C648:J648)</f>
        <v>158163</v>
      </c>
      <c r="L648" s="3"/>
      <c r="M648" s="3"/>
      <c r="N648" s="3"/>
      <c r="O648" s="3"/>
      <c r="P648" s="3"/>
      <c r="Q648" s="3"/>
      <c r="R648" s="3"/>
    </row>
    <row r="649" spans="1:18" s="11" customFormat="1" ht="15" customHeight="1">
      <c r="A649" s="21"/>
      <c r="B649" s="194" t="s">
        <v>494</v>
      </c>
      <c r="C649" s="20">
        <v>740</v>
      </c>
      <c r="D649" s="20">
        <v>313</v>
      </c>
      <c r="E649" s="20"/>
      <c r="F649" s="20"/>
      <c r="G649" s="20">
        <v>73</v>
      </c>
      <c r="H649" s="20"/>
      <c r="I649" s="20"/>
      <c r="J649" s="20"/>
      <c r="K649" s="149">
        <f>SUM(C649:J649)</f>
        <v>1126</v>
      </c>
      <c r="L649" s="3"/>
      <c r="M649" s="3"/>
      <c r="N649" s="3"/>
      <c r="O649" s="3"/>
      <c r="P649" s="3"/>
      <c r="Q649" s="3"/>
      <c r="R649" s="3"/>
    </row>
    <row r="650" spans="1:18" s="11" customFormat="1" ht="27" customHeight="1" thickBot="1">
      <c r="A650" s="171"/>
      <c r="B650" s="155" t="s">
        <v>646</v>
      </c>
      <c r="C650" s="156">
        <f>C648+C649</f>
        <v>149903</v>
      </c>
      <c r="D650" s="156">
        <f aca="true" t="shared" si="261" ref="D650:K650">D648+D649</f>
        <v>6613</v>
      </c>
      <c r="E650" s="156">
        <f t="shared" si="261"/>
        <v>0</v>
      </c>
      <c r="F650" s="156">
        <f t="shared" si="261"/>
        <v>0</v>
      </c>
      <c r="G650" s="156">
        <f t="shared" si="261"/>
        <v>1973</v>
      </c>
      <c r="H650" s="156">
        <f t="shared" si="261"/>
        <v>800</v>
      </c>
      <c r="I650" s="156">
        <f t="shared" si="261"/>
        <v>0</v>
      </c>
      <c r="J650" s="156">
        <f t="shared" si="261"/>
        <v>0</v>
      </c>
      <c r="K650" s="156">
        <f t="shared" si="261"/>
        <v>159289</v>
      </c>
      <c r="L650" s="3"/>
      <c r="M650" s="3"/>
      <c r="N650" s="3"/>
      <c r="O650" s="3"/>
      <c r="P650" s="3"/>
      <c r="Q650" s="3"/>
      <c r="R650" s="3"/>
    </row>
    <row r="651" spans="1:18" s="2" customFormat="1" ht="15" customHeight="1">
      <c r="A651" s="229"/>
      <c r="B651" s="157" t="s">
        <v>74</v>
      </c>
      <c r="C651" s="149">
        <v>229518</v>
      </c>
      <c r="D651" s="149">
        <v>70864</v>
      </c>
      <c r="E651" s="149"/>
      <c r="F651" s="149"/>
      <c r="G651" s="149">
        <v>2080</v>
      </c>
      <c r="H651" s="149">
        <v>13700</v>
      </c>
      <c r="I651" s="149"/>
      <c r="J651" s="149"/>
      <c r="K651" s="149">
        <f>SUM(C651:J651)</f>
        <v>316162</v>
      </c>
      <c r="L651" s="3"/>
      <c r="M651" s="3"/>
      <c r="N651" s="3"/>
      <c r="O651" s="3"/>
      <c r="P651" s="3"/>
      <c r="Q651" s="3"/>
      <c r="R651" s="3"/>
    </row>
    <row r="652" spans="1:18" s="11" customFormat="1" ht="15" customHeight="1">
      <c r="A652" s="21"/>
      <c r="B652" s="194" t="s">
        <v>494</v>
      </c>
      <c r="C652" s="20">
        <v>-119</v>
      </c>
      <c r="D652" s="20">
        <v>-3423</v>
      </c>
      <c r="E652" s="20"/>
      <c r="F652" s="20"/>
      <c r="G652" s="20">
        <v>3773</v>
      </c>
      <c r="H652" s="20">
        <v>-350</v>
      </c>
      <c r="I652" s="20"/>
      <c r="J652" s="20"/>
      <c r="K652" s="149">
        <f>SUM(C652:J652)</f>
        <v>-119</v>
      </c>
      <c r="L652" s="3"/>
      <c r="M652" s="3"/>
      <c r="N652" s="3"/>
      <c r="O652" s="3"/>
      <c r="P652" s="3"/>
      <c r="Q652" s="3"/>
      <c r="R652" s="3"/>
    </row>
    <row r="653" spans="1:18" s="11" customFormat="1" ht="15" customHeight="1" thickBot="1">
      <c r="A653" s="171"/>
      <c r="B653" s="155" t="s">
        <v>647</v>
      </c>
      <c r="C653" s="156">
        <f>C651+C652</f>
        <v>229399</v>
      </c>
      <c r="D653" s="156">
        <f aca="true" t="shared" si="262" ref="D653:K653">D651+D652</f>
        <v>67441</v>
      </c>
      <c r="E653" s="156">
        <f t="shared" si="262"/>
        <v>0</v>
      </c>
      <c r="F653" s="156">
        <f t="shared" si="262"/>
        <v>0</v>
      </c>
      <c r="G653" s="156">
        <f t="shared" si="262"/>
        <v>5853</v>
      </c>
      <c r="H653" s="156">
        <f t="shared" si="262"/>
        <v>13350</v>
      </c>
      <c r="I653" s="156">
        <f t="shared" si="262"/>
        <v>0</v>
      </c>
      <c r="J653" s="156">
        <f t="shared" si="262"/>
        <v>0</v>
      </c>
      <c r="K653" s="156">
        <f t="shared" si="262"/>
        <v>316043</v>
      </c>
      <c r="L653" s="3"/>
      <c r="M653" s="3"/>
      <c r="N653" s="3"/>
      <c r="O653" s="3"/>
      <c r="P653" s="3"/>
      <c r="Q653" s="3"/>
      <c r="R653" s="3"/>
    </row>
    <row r="654" spans="1:18" s="2" customFormat="1" ht="15" customHeight="1">
      <c r="A654" s="229"/>
      <c r="B654" s="157" t="s">
        <v>44</v>
      </c>
      <c r="C654" s="149">
        <v>91191</v>
      </c>
      <c r="D654" s="149">
        <v>22258</v>
      </c>
      <c r="E654" s="149"/>
      <c r="F654" s="149"/>
      <c r="G654" s="149"/>
      <c r="H654" s="149">
        <v>5126</v>
      </c>
      <c r="I654" s="149"/>
      <c r="J654" s="149"/>
      <c r="K654" s="149">
        <f>SUM(C654:J654)</f>
        <v>118575</v>
      </c>
      <c r="L654" s="3"/>
      <c r="M654" s="3"/>
      <c r="N654" s="3"/>
      <c r="O654" s="3"/>
      <c r="P654" s="3"/>
      <c r="Q654" s="3"/>
      <c r="R654" s="3"/>
    </row>
    <row r="655" spans="1:18" s="11" customFormat="1" ht="15" customHeight="1">
      <c r="A655" s="21"/>
      <c r="B655" s="194" t="s">
        <v>494</v>
      </c>
      <c r="C655" s="20">
        <v>10671</v>
      </c>
      <c r="D655" s="20"/>
      <c r="E655" s="20"/>
      <c r="F655" s="20"/>
      <c r="G655" s="20"/>
      <c r="H655" s="20"/>
      <c r="I655" s="20"/>
      <c r="J655" s="20"/>
      <c r="K655" s="149">
        <f>SUM(C655:J655)</f>
        <v>10671</v>
      </c>
      <c r="L655" s="3"/>
      <c r="M655" s="3"/>
      <c r="N655" s="3"/>
      <c r="O655" s="3"/>
      <c r="P655" s="3"/>
      <c r="Q655" s="3"/>
      <c r="R655" s="3"/>
    </row>
    <row r="656" spans="1:18" s="11" customFormat="1" ht="15" customHeight="1" thickBot="1">
      <c r="A656" s="171"/>
      <c r="B656" s="155" t="s">
        <v>648</v>
      </c>
      <c r="C656" s="156">
        <f>C654+C655</f>
        <v>101862</v>
      </c>
      <c r="D656" s="156">
        <f aca="true" t="shared" si="263" ref="D656:K656">D654+D655</f>
        <v>22258</v>
      </c>
      <c r="E656" s="156">
        <f t="shared" si="263"/>
        <v>0</v>
      </c>
      <c r="F656" s="156">
        <f t="shared" si="263"/>
        <v>0</v>
      </c>
      <c r="G656" s="156">
        <f t="shared" si="263"/>
        <v>0</v>
      </c>
      <c r="H656" s="156">
        <f t="shared" si="263"/>
        <v>5126</v>
      </c>
      <c r="I656" s="156">
        <f t="shared" si="263"/>
        <v>0</v>
      </c>
      <c r="J656" s="156">
        <f t="shared" si="263"/>
        <v>0</v>
      </c>
      <c r="K656" s="156">
        <f t="shared" si="263"/>
        <v>129246</v>
      </c>
      <c r="L656" s="3"/>
      <c r="M656" s="3"/>
      <c r="N656" s="3"/>
      <c r="O656" s="3"/>
      <c r="P656" s="3"/>
      <c r="Q656" s="3"/>
      <c r="R656" s="3"/>
    </row>
    <row r="657" spans="1:18" s="2" customFormat="1" ht="15" customHeight="1">
      <c r="A657" s="229"/>
      <c r="B657" s="157" t="s">
        <v>45</v>
      </c>
      <c r="C657" s="149">
        <v>147813</v>
      </c>
      <c r="D657" s="149">
        <v>49038</v>
      </c>
      <c r="E657" s="149"/>
      <c r="F657" s="149"/>
      <c r="G657" s="149">
        <v>500</v>
      </c>
      <c r="H657" s="149">
        <v>6500</v>
      </c>
      <c r="I657" s="149"/>
      <c r="J657" s="149"/>
      <c r="K657" s="149">
        <f>SUM(C657:J657)</f>
        <v>203851</v>
      </c>
      <c r="L657" s="3"/>
      <c r="M657" s="3"/>
      <c r="N657" s="3"/>
      <c r="O657" s="3"/>
      <c r="P657" s="3"/>
      <c r="Q657" s="3"/>
      <c r="R657" s="3"/>
    </row>
    <row r="658" spans="1:18" s="11" customFormat="1" ht="15" customHeight="1">
      <c r="A658" s="21"/>
      <c r="B658" s="194" t="s">
        <v>494</v>
      </c>
      <c r="C658" s="20">
        <v>314</v>
      </c>
      <c r="D658" s="20">
        <v>400</v>
      </c>
      <c r="E658" s="20"/>
      <c r="F658" s="20"/>
      <c r="G658" s="20">
        <v>-400</v>
      </c>
      <c r="H658" s="20"/>
      <c r="I658" s="20"/>
      <c r="J658" s="20"/>
      <c r="K658" s="149">
        <f>SUM(C658:J658)</f>
        <v>314</v>
      </c>
      <c r="L658" s="3"/>
      <c r="M658" s="3"/>
      <c r="N658" s="3"/>
      <c r="O658" s="3"/>
      <c r="P658" s="3"/>
      <c r="Q658" s="3"/>
      <c r="R658" s="3"/>
    </row>
    <row r="659" spans="1:18" s="11" customFormat="1" ht="15" customHeight="1" thickBot="1">
      <c r="A659" s="171"/>
      <c r="B659" s="155" t="s">
        <v>664</v>
      </c>
      <c r="C659" s="156">
        <f>C657+C658</f>
        <v>148127</v>
      </c>
      <c r="D659" s="156">
        <f aca="true" t="shared" si="264" ref="D659:K659">D657+D658</f>
        <v>49438</v>
      </c>
      <c r="E659" s="156">
        <f t="shared" si="264"/>
        <v>0</v>
      </c>
      <c r="F659" s="156">
        <f t="shared" si="264"/>
        <v>0</v>
      </c>
      <c r="G659" s="156">
        <f t="shared" si="264"/>
        <v>100</v>
      </c>
      <c r="H659" s="156">
        <f t="shared" si="264"/>
        <v>6500</v>
      </c>
      <c r="I659" s="156">
        <f t="shared" si="264"/>
        <v>0</v>
      </c>
      <c r="J659" s="156">
        <f t="shared" si="264"/>
        <v>0</v>
      </c>
      <c r="K659" s="156">
        <f t="shared" si="264"/>
        <v>204165</v>
      </c>
      <c r="L659" s="3"/>
      <c r="M659" s="3"/>
      <c r="N659" s="3"/>
      <c r="O659" s="3"/>
      <c r="P659" s="3"/>
      <c r="Q659" s="3"/>
      <c r="R659" s="3"/>
    </row>
    <row r="660" spans="1:18" s="2" customFormat="1" ht="15" customHeight="1">
      <c r="A660" s="229"/>
      <c r="B660" s="157" t="s">
        <v>46</v>
      </c>
      <c r="C660" s="149">
        <v>215457</v>
      </c>
      <c r="D660" s="149">
        <v>54352</v>
      </c>
      <c r="E660" s="149"/>
      <c r="F660" s="149"/>
      <c r="G660" s="149">
        <v>2200</v>
      </c>
      <c r="H660" s="149">
        <v>10800</v>
      </c>
      <c r="I660" s="149"/>
      <c r="J660" s="149"/>
      <c r="K660" s="149">
        <f>SUM(C660:J660)</f>
        <v>282809</v>
      </c>
      <c r="L660" s="3"/>
      <c r="M660" s="3"/>
      <c r="N660" s="3"/>
      <c r="O660" s="3"/>
      <c r="P660" s="3"/>
      <c r="Q660" s="3"/>
      <c r="R660" s="3"/>
    </row>
    <row r="661" spans="1:18" s="11" customFormat="1" ht="15" customHeight="1">
      <c r="A661" s="21"/>
      <c r="B661" s="194" t="s">
        <v>494</v>
      </c>
      <c r="C661" s="20">
        <v>174</v>
      </c>
      <c r="D661" s="20">
        <v>-478</v>
      </c>
      <c r="E661" s="20"/>
      <c r="F661" s="20"/>
      <c r="G661" s="20">
        <v>578</v>
      </c>
      <c r="H661" s="20">
        <v>-100</v>
      </c>
      <c r="I661" s="20"/>
      <c r="J661" s="20"/>
      <c r="K661" s="149">
        <f>SUM(C661:J661)</f>
        <v>174</v>
      </c>
      <c r="L661" s="3"/>
      <c r="M661" s="3"/>
      <c r="N661" s="3"/>
      <c r="O661" s="3"/>
      <c r="P661" s="3"/>
      <c r="Q661" s="3"/>
      <c r="R661" s="3"/>
    </row>
    <row r="662" spans="1:18" s="11" customFormat="1" ht="15" customHeight="1" thickBot="1">
      <c r="A662" s="171"/>
      <c r="B662" s="155" t="s">
        <v>649</v>
      </c>
      <c r="C662" s="156">
        <f>C660+C661</f>
        <v>215631</v>
      </c>
      <c r="D662" s="156">
        <f aca="true" t="shared" si="265" ref="D662:K662">D660+D661</f>
        <v>53874</v>
      </c>
      <c r="E662" s="156">
        <f t="shared" si="265"/>
        <v>0</v>
      </c>
      <c r="F662" s="156">
        <f t="shared" si="265"/>
        <v>0</v>
      </c>
      <c r="G662" s="156">
        <f t="shared" si="265"/>
        <v>2778</v>
      </c>
      <c r="H662" s="156">
        <f t="shared" si="265"/>
        <v>10700</v>
      </c>
      <c r="I662" s="156">
        <f t="shared" si="265"/>
        <v>0</v>
      </c>
      <c r="J662" s="156">
        <f t="shared" si="265"/>
        <v>0</v>
      </c>
      <c r="K662" s="156">
        <f t="shared" si="265"/>
        <v>282983</v>
      </c>
      <c r="L662" s="3"/>
      <c r="M662" s="3"/>
      <c r="N662" s="3"/>
      <c r="O662" s="3"/>
      <c r="P662" s="3"/>
      <c r="Q662" s="3"/>
      <c r="R662" s="3"/>
    </row>
    <row r="663" spans="1:18" ht="15" customHeight="1">
      <c r="A663" s="229"/>
      <c r="B663" s="157" t="s">
        <v>47</v>
      </c>
      <c r="C663" s="149">
        <v>164051</v>
      </c>
      <c r="D663" s="149">
        <v>33479</v>
      </c>
      <c r="E663" s="149"/>
      <c r="F663" s="149"/>
      <c r="G663" s="149">
        <v>520</v>
      </c>
      <c r="H663" s="149">
        <v>11350</v>
      </c>
      <c r="I663" s="149"/>
      <c r="J663" s="149"/>
      <c r="K663" s="149">
        <f>SUM(C663:J663)</f>
        <v>209400</v>
      </c>
      <c r="L663" s="3"/>
      <c r="M663" s="3"/>
      <c r="N663" s="3"/>
      <c r="O663" s="3"/>
      <c r="P663" s="3"/>
      <c r="Q663" s="3"/>
      <c r="R663" s="3"/>
    </row>
    <row r="664" spans="1:18" s="11" customFormat="1" ht="15" customHeight="1">
      <c r="A664" s="21"/>
      <c r="B664" s="194" t="s">
        <v>494</v>
      </c>
      <c r="C664" s="20">
        <v>-2495</v>
      </c>
      <c r="D664" s="20"/>
      <c r="E664" s="20"/>
      <c r="F664" s="20"/>
      <c r="G664" s="20">
        <v>500</v>
      </c>
      <c r="H664" s="20">
        <v>3100</v>
      </c>
      <c r="I664" s="20"/>
      <c r="J664" s="20"/>
      <c r="K664" s="149">
        <f>SUM(C664:J664)</f>
        <v>1105</v>
      </c>
      <c r="L664" s="3"/>
      <c r="M664" s="3"/>
      <c r="N664" s="3"/>
      <c r="O664" s="3"/>
      <c r="P664" s="3"/>
      <c r="Q664" s="3"/>
      <c r="R664" s="3"/>
    </row>
    <row r="665" spans="1:18" s="11" customFormat="1" ht="15" customHeight="1" thickBot="1">
      <c r="A665" s="171"/>
      <c r="B665" s="155" t="s">
        <v>650</v>
      </c>
      <c r="C665" s="156">
        <f>C663+C664</f>
        <v>161556</v>
      </c>
      <c r="D665" s="156">
        <f aca="true" t="shared" si="266" ref="D665:K665">D663+D664</f>
        <v>33479</v>
      </c>
      <c r="E665" s="156">
        <f t="shared" si="266"/>
        <v>0</v>
      </c>
      <c r="F665" s="156">
        <f t="shared" si="266"/>
        <v>0</v>
      </c>
      <c r="G665" s="156">
        <f t="shared" si="266"/>
        <v>1020</v>
      </c>
      <c r="H665" s="156">
        <f t="shared" si="266"/>
        <v>14450</v>
      </c>
      <c r="I665" s="156">
        <f t="shared" si="266"/>
        <v>0</v>
      </c>
      <c r="J665" s="156">
        <f t="shared" si="266"/>
        <v>0</v>
      </c>
      <c r="K665" s="156">
        <f t="shared" si="266"/>
        <v>210505</v>
      </c>
      <c r="L665" s="3"/>
      <c r="M665" s="3"/>
      <c r="N665" s="3"/>
      <c r="O665" s="3"/>
      <c r="P665" s="3"/>
      <c r="Q665" s="3"/>
      <c r="R665" s="3"/>
    </row>
    <row r="666" spans="1:18" ht="15" customHeight="1">
      <c r="A666" s="229"/>
      <c r="B666" s="157" t="s">
        <v>48</v>
      </c>
      <c r="C666" s="149">
        <v>260989</v>
      </c>
      <c r="D666" s="149">
        <v>59541</v>
      </c>
      <c r="E666" s="149"/>
      <c r="F666" s="149"/>
      <c r="G666" s="149">
        <v>5705</v>
      </c>
      <c r="H666" s="149">
        <v>15000</v>
      </c>
      <c r="I666" s="149"/>
      <c r="J666" s="149"/>
      <c r="K666" s="149">
        <f>SUM(C666:J666)</f>
        <v>341235</v>
      </c>
      <c r="L666" s="3"/>
      <c r="M666" s="3"/>
      <c r="N666" s="3"/>
      <c r="O666" s="3"/>
      <c r="P666" s="3"/>
      <c r="Q666" s="3"/>
      <c r="R666" s="3"/>
    </row>
    <row r="667" spans="1:18" s="11" customFormat="1" ht="15" customHeight="1">
      <c r="A667" s="21"/>
      <c r="B667" s="194" t="s">
        <v>494</v>
      </c>
      <c r="C667" s="20">
        <v>2127</v>
      </c>
      <c r="D667" s="20"/>
      <c r="E667" s="20"/>
      <c r="F667" s="20"/>
      <c r="G667" s="20"/>
      <c r="H667" s="20">
        <v>6500</v>
      </c>
      <c r="I667" s="20"/>
      <c r="J667" s="20"/>
      <c r="K667" s="149">
        <f>SUM(C667:J667)</f>
        <v>8627</v>
      </c>
      <c r="L667" s="3"/>
      <c r="M667" s="3"/>
      <c r="N667" s="3"/>
      <c r="O667" s="3"/>
      <c r="P667" s="3"/>
      <c r="Q667" s="3"/>
      <c r="R667" s="3"/>
    </row>
    <row r="668" spans="1:18" s="11" customFormat="1" ht="15" customHeight="1" thickBot="1">
      <c r="A668" s="171"/>
      <c r="B668" s="155" t="s">
        <v>651</v>
      </c>
      <c r="C668" s="156">
        <f>C666+C667</f>
        <v>263116</v>
      </c>
      <c r="D668" s="156">
        <f aca="true" t="shared" si="267" ref="D668:K668">D666+D667</f>
        <v>59541</v>
      </c>
      <c r="E668" s="156">
        <f t="shared" si="267"/>
        <v>0</v>
      </c>
      <c r="F668" s="156">
        <f t="shared" si="267"/>
        <v>0</v>
      </c>
      <c r="G668" s="156">
        <f t="shared" si="267"/>
        <v>5705</v>
      </c>
      <c r="H668" s="156">
        <f t="shared" si="267"/>
        <v>21500</v>
      </c>
      <c r="I668" s="156">
        <f t="shared" si="267"/>
        <v>0</v>
      </c>
      <c r="J668" s="156">
        <f t="shared" si="267"/>
        <v>0</v>
      </c>
      <c r="K668" s="156">
        <f t="shared" si="267"/>
        <v>349862</v>
      </c>
      <c r="L668" s="3"/>
      <c r="M668" s="3"/>
      <c r="N668" s="3"/>
      <c r="O668" s="3"/>
      <c r="P668" s="3"/>
      <c r="Q668" s="3"/>
      <c r="R668" s="3"/>
    </row>
    <row r="669" spans="1:18" s="2" customFormat="1" ht="15" customHeight="1">
      <c r="A669" s="229"/>
      <c r="B669" s="157" t="s">
        <v>49</v>
      </c>
      <c r="C669" s="149">
        <v>101235</v>
      </c>
      <c r="D669" s="149">
        <v>23930</v>
      </c>
      <c r="E669" s="149"/>
      <c r="F669" s="149"/>
      <c r="G669" s="149">
        <v>500</v>
      </c>
      <c r="H669" s="149">
        <v>13300</v>
      </c>
      <c r="I669" s="149"/>
      <c r="J669" s="149"/>
      <c r="K669" s="149">
        <f>SUM(C669:J669)</f>
        <v>138965</v>
      </c>
      <c r="L669" s="3"/>
      <c r="M669" s="3"/>
      <c r="N669" s="3"/>
      <c r="O669" s="3"/>
      <c r="P669" s="3"/>
      <c r="Q669" s="3"/>
      <c r="R669" s="3"/>
    </row>
    <row r="670" spans="1:18" s="11" customFormat="1" ht="15" customHeight="1">
      <c r="A670" s="21"/>
      <c r="B670" s="194" t="s">
        <v>494</v>
      </c>
      <c r="C670" s="20">
        <v>-898</v>
      </c>
      <c r="D670" s="20"/>
      <c r="E670" s="20"/>
      <c r="F670" s="20"/>
      <c r="G670" s="20"/>
      <c r="H670" s="20">
        <v>1200</v>
      </c>
      <c r="I670" s="20"/>
      <c r="J670" s="20"/>
      <c r="K670" s="149">
        <f>SUM(C670:J670)</f>
        <v>302</v>
      </c>
      <c r="L670" s="3"/>
      <c r="M670" s="3"/>
      <c r="N670" s="3"/>
      <c r="O670" s="3"/>
      <c r="P670" s="3"/>
      <c r="Q670" s="3"/>
      <c r="R670" s="3"/>
    </row>
    <row r="671" spans="1:18" s="11" customFormat="1" ht="15" customHeight="1" thickBot="1">
      <c r="A671" s="171"/>
      <c r="B671" s="155" t="s">
        <v>652</v>
      </c>
      <c r="C671" s="156">
        <f>C669+C670</f>
        <v>100337</v>
      </c>
      <c r="D671" s="156">
        <f aca="true" t="shared" si="268" ref="D671:K671">D669+D670</f>
        <v>23930</v>
      </c>
      <c r="E671" s="156">
        <f t="shared" si="268"/>
        <v>0</v>
      </c>
      <c r="F671" s="156">
        <f t="shared" si="268"/>
        <v>0</v>
      </c>
      <c r="G671" s="156">
        <f t="shared" si="268"/>
        <v>500</v>
      </c>
      <c r="H671" s="156">
        <f t="shared" si="268"/>
        <v>14500</v>
      </c>
      <c r="I671" s="156">
        <f t="shared" si="268"/>
        <v>0</v>
      </c>
      <c r="J671" s="156">
        <f t="shared" si="268"/>
        <v>0</v>
      </c>
      <c r="K671" s="156">
        <f t="shared" si="268"/>
        <v>139267</v>
      </c>
      <c r="L671" s="3"/>
      <c r="M671" s="3"/>
      <c r="N671" s="3"/>
      <c r="O671" s="3"/>
      <c r="P671" s="3"/>
      <c r="Q671" s="3"/>
      <c r="R671" s="3"/>
    </row>
    <row r="672" spans="1:18" ht="15" customHeight="1">
      <c r="A672" s="229"/>
      <c r="B672" s="157" t="s">
        <v>50</v>
      </c>
      <c r="C672" s="149">
        <v>356597</v>
      </c>
      <c r="D672" s="149">
        <v>89395</v>
      </c>
      <c r="E672" s="149"/>
      <c r="F672" s="149"/>
      <c r="G672" s="149">
        <v>2927</v>
      </c>
      <c r="H672" s="149">
        <v>18200</v>
      </c>
      <c r="I672" s="149"/>
      <c r="J672" s="149"/>
      <c r="K672" s="149">
        <f>SUM(C672:J672)</f>
        <v>467119</v>
      </c>
      <c r="L672" s="3"/>
      <c r="M672" s="3"/>
      <c r="N672" s="3"/>
      <c r="O672" s="3"/>
      <c r="P672" s="3"/>
      <c r="Q672" s="3"/>
      <c r="R672" s="3"/>
    </row>
    <row r="673" spans="1:18" s="11" customFormat="1" ht="15" customHeight="1">
      <c r="A673" s="21"/>
      <c r="B673" s="194" t="s">
        <v>494</v>
      </c>
      <c r="C673" s="20">
        <v>4690</v>
      </c>
      <c r="D673" s="20">
        <v>3616</v>
      </c>
      <c r="E673" s="20"/>
      <c r="F673" s="20"/>
      <c r="G673" s="20">
        <v>54006</v>
      </c>
      <c r="H673" s="20">
        <v>-3716</v>
      </c>
      <c r="I673" s="20"/>
      <c r="J673" s="20"/>
      <c r="K673" s="149">
        <f>SUM(C673:J673)</f>
        <v>58596</v>
      </c>
      <c r="L673" s="3"/>
      <c r="M673" s="3"/>
      <c r="N673" s="3"/>
      <c r="O673" s="3"/>
      <c r="P673" s="3"/>
      <c r="Q673" s="3"/>
      <c r="R673" s="3"/>
    </row>
    <row r="674" spans="1:18" s="11" customFormat="1" ht="15" customHeight="1" thickBot="1">
      <c r="A674" s="171"/>
      <c r="B674" s="155" t="s">
        <v>653</v>
      </c>
      <c r="C674" s="156">
        <f>C672+C673</f>
        <v>361287</v>
      </c>
      <c r="D674" s="156">
        <f aca="true" t="shared" si="269" ref="D674:K674">D672+D673</f>
        <v>93011</v>
      </c>
      <c r="E674" s="156">
        <f t="shared" si="269"/>
        <v>0</v>
      </c>
      <c r="F674" s="156">
        <f t="shared" si="269"/>
        <v>0</v>
      </c>
      <c r="G674" s="156">
        <f t="shared" si="269"/>
        <v>56933</v>
      </c>
      <c r="H674" s="156">
        <f t="shared" si="269"/>
        <v>14484</v>
      </c>
      <c r="I674" s="156">
        <f t="shared" si="269"/>
        <v>0</v>
      </c>
      <c r="J674" s="156">
        <f t="shared" si="269"/>
        <v>0</v>
      </c>
      <c r="K674" s="156">
        <f t="shared" si="269"/>
        <v>525715</v>
      </c>
      <c r="L674" s="3"/>
      <c r="M674" s="3"/>
      <c r="N674" s="3"/>
      <c r="O674" s="3"/>
      <c r="P674" s="3"/>
      <c r="Q674" s="3"/>
      <c r="R674" s="3"/>
    </row>
    <row r="675" spans="1:18" s="11" customFormat="1" ht="15" customHeight="1">
      <c r="A675" s="229"/>
      <c r="B675" s="148" t="s">
        <v>119</v>
      </c>
      <c r="C675" s="149"/>
      <c r="D675" s="149">
        <v>2000</v>
      </c>
      <c r="E675" s="149"/>
      <c r="F675" s="149"/>
      <c r="G675" s="149"/>
      <c r="H675" s="149">
        <v>1500</v>
      </c>
      <c r="I675" s="149"/>
      <c r="J675" s="149"/>
      <c r="K675" s="149">
        <f>SUM(C675:J675)</f>
        <v>3500</v>
      </c>
      <c r="L675" s="3"/>
      <c r="M675" s="3"/>
      <c r="N675" s="3"/>
      <c r="O675" s="3"/>
      <c r="P675" s="3"/>
      <c r="Q675" s="3"/>
      <c r="R675" s="3"/>
    </row>
    <row r="676" spans="1:18" s="11" customFormat="1" ht="15" customHeight="1">
      <c r="A676" s="21"/>
      <c r="B676" s="194" t="s">
        <v>494</v>
      </c>
      <c r="C676" s="20"/>
      <c r="D676" s="20"/>
      <c r="E676" s="20"/>
      <c r="F676" s="20"/>
      <c r="G676" s="20"/>
      <c r="H676" s="20"/>
      <c r="I676" s="20"/>
      <c r="J676" s="20"/>
      <c r="K676" s="149">
        <f>SUM(C676:J676)</f>
        <v>0</v>
      </c>
      <c r="L676" s="3"/>
      <c r="M676" s="3"/>
      <c r="N676" s="3"/>
      <c r="O676" s="3"/>
      <c r="P676" s="3"/>
      <c r="Q676" s="3"/>
      <c r="R676" s="3"/>
    </row>
    <row r="677" spans="1:18" s="11" customFormat="1" ht="28.5" customHeight="1" thickBot="1">
      <c r="A677" s="171"/>
      <c r="B677" s="155" t="s">
        <v>654</v>
      </c>
      <c r="C677" s="156">
        <f>C675+C676</f>
        <v>0</v>
      </c>
      <c r="D677" s="156">
        <f aca="true" t="shared" si="270" ref="D677:K677">D675+D676</f>
        <v>2000</v>
      </c>
      <c r="E677" s="156">
        <f t="shared" si="270"/>
        <v>0</v>
      </c>
      <c r="F677" s="156">
        <f t="shared" si="270"/>
        <v>0</v>
      </c>
      <c r="G677" s="156">
        <f t="shared" si="270"/>
        <v>0</v>
      </c>
      <c r="H677" s="156">
        <f t="shared" si="270"/>
        <v>1500</v>
      </c>
      <c r="I677" s="156">
        <f t="shared" si="270"/>
        <v>0</v>
      </c>
      <c r="J677" s="156">
        <f t="shared" si="270"/>
        <v>0</v>
      </c>
      <c r="K677" s="156">
        <f t="shared" si="270"/>
        <v>3500</v>
      </c>
      <c r="L677" s="3"/>
      <c r="M677" s="3"/>
      <c r="N677" s="3"/>
      <c r="O677" s="3"/>
      <c r="P677" s="3"/>
      <c r="Q677" s="3"/>
      <c r="R677" s="3"/>
    </row>
    <row r="678" spans="1:18" ht="15" customHeight="1">
      <c r="A678" s="229"/>
      <c r="B678" s="157" t="s">
        <v>51</v>
      </c>
      <c r="C678" s="149">
        <v>187802</v>
      </c>
      <c r="D678" s="149">
        <v>55925</v>
      </c>
      <c r="E678" s="149"/>
      <c r="F678" s="149"/>
      <c r="G678" s="149">
        <v>1607</v>
      </c>
      <c r="H678" s="149">
        <v>8500</v>
      </c>
      <c r="I678" s="149"/>
      <c r="J678" s="149"/>
      <c r="K678" s="149">
        <f>SUM(C678:J678)</f>
        <v>253834</v>
      </c>
      <c r="L678" s="3"/>
      <c r="M678" s="3"/>
      <c r="N678" s="3"/>
      <c r="O678" s="3"/>
      <c r="P678" s="3"/>
      <c r="Q678" s="3"/>
      <c r="R678" s="3"/>
    </row>
    <row r="679" spans="1:18" s="11" customFormat="1" ht="15" customHeight="1">
      <c r="A679" s="21"/>
      <c r="B679" s="194" t="s">
        <v>494</v>
      </c>
      <c r="C679" s="20">
        <v>1527</v>
      </c>
      <c r="D679" s="20">
        <v>455</v>
      </c>
      <c r="E679" s="20"/>
      <c r="F679" s="20"/>
      <c r="G679" s="20"/>
      <c r="H679" s="20">
        <v>5045</v>
      </c>
      <c r="I679" s="20"/>
      <c r="J679" s="20"/>
      <c r="K679" s="149">
        <f>SUM(C679:J679)</f>
        <v>7027</v>
      </c>
      <c r="L679" s="3"/>
      <c r="M679" s="3"/>
      <c r="N679" s="3"/>
      <c r="O679" s="3"/>
      <c r="P679" s="3"/>
      <c r="Q679" s="3"/>
      <c r="R679" s="3"/>
    </row>
    <row r="680" spans="1:18" s="11" customFormat="1" ht="15" customHeight="1" thickBot="1">
      <c r="A680" s="171"/>
      <c r="B680" s="155" t="s">
        <v>655</v>
      </c>
      <c r="C680" s="156">
        <f>C678+C679</f>
        <v>189329</v>
      </c>
      <c r="D680" s="156">
        <f aca="true" t="shared" si="271" ref="D680:K680">D678+D679</f>
        <v>56380</v>
      </c>
      <c r="E680" s="156">
        <f t="shared" si="271"/>
        <v>0</v>
      </c>
      <c r="F680" s="156">
        <f t="shared" si="271"/>
        <v>0</v>
      </c>
      <c r="G680" s="156">
        <f t="shared" si="271"/>
        <v>1607</v>
      </c>
      <c r="H680" s="156">
        <f t="shared" si="271"/>
        <v>13545</v>
      </c>
      <c r="I680" s="156">
        <f t="shared" si="271"/>
        <v>0</v>
      </c>
      <c r="J680" s="156">
        <f t="shared" si="271"/>
        <v>0</v>
      </c>
      <c r="K680" s="156">
        <f t="shared" si="271"/>
        <v>260861</v>
      </c>
      <c r="L680" s="3"/>
      <c r="M680" s="3"/>
      <c r="N680" s="3"/>
      <c r="O680" s="3"/>
      <c r="P680" s="3"/>
      <c r="Q680" s="3"/>
      <c r="R680" s="3"/>
    </row>
    <row r="681" spans="1:18" s="11" customFormat="1" ht="15" customHeight="1">
      <c r="A681" s="229"/>
      <c r="B681" s="157" t="s">
        <v>52</v>
      </c>
      <c r="C681" s="149">
        <v>205177</v>
      </c>
      <c r="D681" s="149">
        <v>71494</v>
      </c>
      <c r="E681" s="149"/>
      <c r="F681" s="149"/>
      <c r="G681" s="149">
        <v>2660</v>
      </c>
      <c r="H681" s="149">
        <v>9650</v>
      </c>
      <c r="I681" s="149"/>
      <c r="J681" s="149"/>
      <c r="K681" s="149">
        <f>SUM(C681:J681)</f>
        <v>288981</v>
      </c>
      <c r="L681" s="3"/>
      <c r="M681" s="3"/>
      <c r="N681" s="3"/>
      <c r="O681" s="3"/>
      <c r="P681" s="3"/>
      <c r="Q681" s="3"/>
      <c r="R681" s="3"/>
    </row>
    <row r="682" spans="1:18" s="11" customFormat="1" ht="15" customHeight="1">
      <c r="A682" s="21"/>
      <c r="B682" s="194" t="s">
        <v>494</v>
      </c>
      <c r="C682" s="20">
        <v>81</v>
      </c>
      <c r="D682" s="20">
        <v>-530</v>
      </c>
      <c r="E682" s="20"/>
      <c r="F682" s="20"/>
      <c r="G682" s="20">
        <v>330</v>
      </c>
      <c r="H682" s="20">
        <v>-1800</v>
      </c>
      <c r="I682" s="20"/>
      <c r="J682" s="20"/>
      <c r="K682" s="149">
        <f>SUM(C682:J682)</f>
        <v>-1919</v>
      </c>
      <c r="L682" s="3"/>
      <c r="M682" s="3"/>
      <c r="N682" s="3"/>
      <c r="O682" s="3"/>
      <c r="P682" s="3"/>
      <c r="Q682" s="3"/>
      <c r="R682" s="3"/>
    </row>
    <row r="683" spans="1:18" s="11" customFormat="1" ht="15" customHeight="1" thickBot="1">
      <c r="A683" s="171"/>
      <c r="B683" s="155" t="s">
        <v>656</v>
      </c>
      <c r="C683" s="156">
        <f>C681+C682</f>
        <v>205258</v>
      </c>
      <c r="D683" s="156">
        <f aca="true" t="shared" si="272" ref="D683:K683">D681+D682</f>
        <v>70964</v>
      </c>
      <c r="E683" s="156">
        <f t="shared" si="272"/>
        <v>0</v>
      </c>
      <c r="F683" s="156">
        <f t="shared" si="272"/>
        <v>0</v>
      </c>
      <c r="G683" s="156">
        <f t="shared" si="272"/>
        <v>2990</v>
      </c>
      <c r="H683" s="156">
        <f t="shared" si="272"/>
        <v>7850</v>
      </c>
      <c r="I683" s="156">
        <f t="shared" si="272"/>
        <v>0</v>
      </c>
      <c r="J683" s="156">
        <f t="shared" si="272"/>
        <v>0</v>
      </c>
      <c r="K683" s="156">
        <f t="shared" si="272"/>
        <v>287062</v>
      </c>
      <c r="L683" s="3"/>
      <c r="M683" s="3"/>
      <c r="N683" s="3"/>
      <c r="O683" s="3"/>
      <c r="P683" s="3"/>
      <c r="Q683" s="3"/>
      <c r="R683" s="3"/>
    </row>
    <row r="684" spans="1:18" ht="15" customHeight="1">
      <c r="A684" s="229"/>
      <c r="B684" s="157" t="s">
        <v>53</v>
      </c>
      <c r="C684" s="149">
        <v>240879</v>
      </c>
      <c r="D684" s="149">
        <v>73277</v>
      </c>
      <c r="E684" s="149"/>
      <c r="F684" s="149"/>
      <c r="G684" s="149">
        <v>4714</v>
      </c>
      <c r="H684" s="149">
        <v>15080</v>
      </c>
      <c r="I684" s="149"/>
      <c r="J684" s="149"/>
      <c r="K684" s="149">
        <f>SUM(C684:J684)</f>
        <v>333950</v>
      </c>
      <c r="L684" s="3"/>
      <c r="M684" s="3"/>
      <c r="N684" s="3"/>
      <c r="O684" s="3"/>
      <c r="P684" s="3"/>
      <c r="Q684" s="3"/>
      <c r="R684" s="3"/>
    </row>
    <row r="685" spans="1:18" s="11" customFormat="1" ht="15" customHeight="1">
      <c r="A685" s="21"/>
      <c r="B685" s="194" t="s">
        <v>494</v>
      </c>
      <c r="C685" s="20">
        <v>1034</v>
      </c>
      <c r="D685" s="20">
        <v>-620</v>
      </c>
      <c r="E685" s="20"/>
      <c r="F685" s="20"/>
      <c r="G685" s="20">
        <v>620</v>
      </c>
      <c r="H685" s="20"/>
      <c r="I685" s="20"/>
      <c r="J685" s="20"/>
      <c r="K685" s="149">
        <f>SUM(C685:J685)</f>
        <v>1034</v>
      </c>
      <c r="L685" s="3"/>
      <c r="M685" s="3"/>
      <c r="N685" s="3"/>
      <c r="O685" s="3"/>
      <c r="P685" s="3"/>
      <c r="Q685" s="3"/>
      <c r="R685" s="3"/>
    </row>
    <row r="686" spans="1:18" s="11" customFormat="1" ht="15" customHeight="1" thickBot="1">
      <c r="A686" s="171"/>
      <c r="B686" s="155" t="s">
        <v>657</v>
      </c>
      <c r="C686" s="156">
        <f>C684+C685</f>
        <v>241913</v>
      </c>
      <c r="D686" s="156">
        <f aca="true" t="shared" si="273" ref="D686:K686">D684+D685</f>
        <v>72657</v>
      </c>
      <c r="E686" s="156">
        <f t="shared" si="273"/>
        <v>0</v>
      </c>
      <c r="F686" s="156">
        <f t="shared" si="273"/>
        <v>0</v>
      </c>
      <c r="G686" s="156">
        <f t="shared" si="273"/>
        <v>5334</v>
      </c>
      <c r="H686" s="156">
        <f t="shared" si="273"/>
        <v>15080</v>
      </c>
      <c r="I686" s="156">
        <f t="shared" si="273"/>
        <v>0</v>
      </c>
      <c r="J686" s="156">
        <f t="shared" si="273"/>
        <v>0</v>
      </c>
      <c r="K686" s="156">
        <f t="shared" si="273"/>
        <v>334984</v>
      </c>
      <c r="L686" s="3"/>
      <c r="M686" s="3"/>
      <c r="N686" s="3"/>
      <c r="O686" s="3"/>
      <c r="P686" s="3"/>
      <c r="Q686" s="3"/>
      <c r="R686" s="3"/>
    </row>
    <row r="687" spans="1:18" ht="15" customHeight="1">
      <c r="A687" s="229"/>
      <c r="B687" s="157" t="s">
        <v>54</v>
      </c>
      <c r="C687" s="149">
        <v>279586</v>
      </c>
      <c r="D687" s="149">
        <v>86704</v>
      </c>
      <c r="E687" s="149"/>
      <c r="F687" s="149"/>
      <c r="G687" s="149">
        <v>1100</v>
      </c>
      <c r="H687" s="149">
        <v>13245</v>
      </c>
      <c r="I687" s="149"/>
      <c r="J687" s="149"/>
      <c r="K687" s="149">
        <f>SUM(C687:J687)</f>
        <v>380635</v>
      </c>
      <c r="L687" s="3"/>
      <c r="M687" s="3"/>
      <c r="N687" s="3"/>
      <c r="O687" s="3"/>
      <c r="P687" s="3"/>
      <c r="Q687" s="3"/>
      <c r="R687" s="3"/>
    </row>
    <row r="688" spans="1:18" s="11" customFormat="1" ht="15" customHeight="1">
      <c r="A688" s="21"/>
      <c r="B688" s="194" t="s">
        <v>494</v>
      </c>
      <c r="C688" s="20">
        <v>6760</v>
      </c>
      <c r="D688" s="20">
        <v>-690</v>
      </c>
      <c r="E688" s="20"/>
      <c r="F688" s="20"/>
      <c r="G688" s="20">
        <v>948</v>
      </c>
      <c r="H688" s="20">
        <v>-5354</v>
      </c>
      <c r="I688" s="20"/>
      <c r="J688" s="20"/>
      <c r="K688" s="149">
        <f>SUM(C688:J688)</f>
        <v>1664</v>
      </c>
      <c r="L688" s="3"/>
      <c r="M688" s="3"/>
      <c r="N688" s="3"/>
      <c r="O688" s="3"/>
      <c r="P688" s="3"/>
      <c r="Q688" s="3"/>
      <c r="R688" s="3"/>
    </row>
    <row r="689" spans="1:18" s="11" customFormat="1" ht="15" customHeight="1" thickBot="1">
      <c r="A689" s="171"/>
      <c r="B689" s="155" t="s">
        <v>658</v>
      </c>
      <c r="C689" s="156">
        <f>C687+C688</f>
        <v>286346</v>
      </c>
      <c r="D689" s="156">
        <f aca="true" t="shared" si="274" ref="D689:K689">D687+D688</f>
        <v>86014</v>
      </c>
      <c r="E689" s="156">
        <f t="shared" si="274"/>
        <v>0</v>
      </c>
      <c r="F689" s="156">
        <f t="shared" si="274"/>
        <v>0</v>
      </c>
      <c r="G689" s="156">
        <f t="shared" si="274"/>
        <v>2048</v>
      </c>
      <c r="H689" s="156">
        <f t="shared" si="274"/>
        <v>7891</v>
      </c>
      <c r="I689" s="156">
        <f t="shared" si="274"/>
        <v>0</v>
      </c>
      <c r="J689" s="156">
        <f t="shared" si="274"/>
        <v>0</v>
      </c>
      <c r="K689" s="156">
        <f t="shared" si="274"/>
        <v>382299</v>
      </c>
      <c r="L689" s="3"/>
      <c r="M689" s="3"/>
      <c r="N689" s="3"/>
      <c r="O689" s="3"/>
      <c r="P689" s="3"/>
      <c r="Q689" s="3"/>
      <c r="R689" s="3"/>
    </row>
    <row r="690" spans="1:18" s="11" customFormat="1" ht="15" customHeight="1">
      <c r="A690" s="172" t="s">
        <v>40</v>
      </c>
      <c r="B690" s="172" t="s">
        <v>415</v>
      </c>
      <c r="C690" s="149"/>
      <c r="D690" s="149"/>
      <c r="E690" s="149"/>
      <c r="F690" s="149"/>
      <c r="G690" s="149">
        <v>50440</v>
      </c>
      <c r="H690" s="149"/>
      <c r="I690" s="149"/>
      <c r="J690" s="149"/>
      <c r="K690" s="149">
        <f>SUM(C690:J690)</f>
        <v>50440</v>
      </c>
      <c r="L690" s="3"/>
      <c r="M690" s="3"/>
      <c r="N690" s="3"/>
      <c r="O690" s="3"/>
      <c r="P690" s="3"/>
      <c r="Q690" s="3"/>
      <c r="R690" s="3"/>
    </row>
    <row r="691" spans="1:18" s="11" customFormat="1" ht="15" customHeight="1">
      <c r="A691" s="22"/>
      <c r="B691" s="194" t="s">
        <v>494</v>
      </c>
      <c r="C691" s="20"/>
      <c r="D691" s="20">
        <v>8459</v>
      </c>
      <c r="E691" s="20"/>
      <c r="F691" s="20"/>
      <c r="G691" s="20">
        <v>-6944</v>
      </c>
      <c r="H691" s="20"/>
      <c r="I691" s="20"/>
      <c r="J691" s="20"/>
      <c r="K691" s="149">
        <f>SUM(C691:J691)</f>
        <v>1515</v>
      </c>
      <c r="L691" s="3"/>
      <c r="M691" s="3"/>
      <c r="N691" s="3"/>
      <c r="O691" s="3"/>
      <c r="P691" s="3"/>
      <c r="Q691" s="3"/>
      <c r="R691" s="3"/>
    </row>
    <row r="692" spans="1:18" s="11" customFormat="1" ht="15" customHeight="1" thickBot="1">
      <c r="A692" s="171"/>
      <c r="B692" s="171" t="s">
        <v>659</v>
      </c>
      <c r="C692" s="156">
        <f>C690+C691</f>
        <v>0</v>
      </c>
      <c r="D692" s="156">
        <f aca="true" t="shared" si="275" ref="D692:K692">D690+D691</f>
        <v>8459</v>
      </c>
      <c r="E692" s="156">
        <f t="shared" si="275"/>
        <v>0</v>
      </c>
      <c r="F692" s="156">
        <f t="shared" si="275"/>
        <v>0</v>
      </c>
      <c r="G692" s="156">
        <f t="shared" si="275"/>
        <v>43496</v>
      </c>
      <c r="H692" s="156">
        <f t="shared" si="275"/>
        <v>0</v>
      </c>
      <c r="I692" s="156">
        <f t="shared" si="275"/>
        <v>0</v>
      </c>
      <c r="J692" s="156">
        <f t="shared" si="275"/>
        <v>0</v>
      </c>
      <c r="K692" s="156">
        <f t="shared" si="275"/>
        <v>51955</v>
      </c>
      <c r="L692" s="3"/>
      <c r="M692" s="3"/>
      <c r="N692" s="3"/>
      <c r="O692" s="3"/>
      <c r="P692" s="3"/>
      <c r="Q692" s="3"/>
      <c r="R692" s="3"/>
    </row>
    <row r="693" spans="1:18" s="11" customFormat="1" ht="15" customHeight="1">
      <c r="A693" s="172" t="s">
        <v>40</v>
      </c>
      <c r="B693" s="172" t="s">
        <v>398</v>
      </c>
      <c r="C693" s="179"/>
      <c r="D693" s="149">
        <v>9500</v>
      </c>
      <c r="E693" s="149"/>
      <c r="F693" s="149"/>
      <c r="G693" s="179"/>
      <c r="H693" s="149"/>
      <c r="I693" s="149"/>
      <c r="J693" s="149"/>
      <c r="K693" s="149">
        <f>SUM(C693:J693)</f>
        <v>9500</v>
      </c>
      <c r="L693" s="3"/>
      <c r="M693" s="3"/>
      <c r="N693" s="3"/>
      <c r="O693" s="3"/>
      <c r="P693" s="3"/>
      <c r="Q693" s="3"/>
      <c r="R693" s="3"/>
    </row>
    <row r="694" spans="1:18" s="11" customFormat="1" ht="15" customHeight="1">
      <c r="A694" s="22"/>
      <c r="B694" s="194" t="s">
        <v>494</v>
      </c>
      <c r="C694" s="52"/>
      <c r="D694" s="20">
        <v>-1515</v>
      </c>
      <c r="E694" s="20"/>
      <c r="F694" s="20"/>
      <c r="G694" s="52"/>
      <c r="H694" s="20"/>
      <c r="I694" s="20"/>
      <c r="J694" s="20"/>
      <c r="K694" s="149">
        <f>SUM(C694:J694)</f>
        <v>-1515</v>
      </c>
      <c r="L694" s="3"/>
      <c r="M694" s="3"/>
      <c r="N694" s="3"/>
      <c r="O694" s="3"/>
      <c r="P694" s="3"/>
      <c r="Q694" s="3"/>
      <c r="R694" s="3"/>
    </row>
    <row r="695" spans="1:18" s="11" customFormat="1" ht="15" customHeight="1" thickBot="1">
      <c r="A695" s="171"/>
      <c r="B695" s="171" t="s">
        <v>660</v>
      </c>
      <c r="C695" s="177">
        <f>C693+C694</f>
        <v>0</v>
      </c>
      <c r="D695" s="177">
        <f aca="true" t="shared" si="276" ref="D695:K695">D693+D694</f>
        <v>7985</v>
      </c>
      <c r="E695" s="177">
        <f t="shared" si="276"/>
        <v>0</v>
      </c>
      <c r="F695" s="177">
        <f t="shared" si="276"/>
        <v>0</v>
      </c>
      <c r="G695" s="177">
        <f t="shared" si="276"/>
        <v>0</v>
      </c>
      <c r="H695" s="177">
        <f t="shared" si="276"/>
        <v>0</v>
      </c>
      <c r="I695" s="177">
        <f t="shared" si="276"/>
        <v>0</v>
      </c>
      <c r="J695" s="177">
        <f t="shared" si="276"/>
        <v>0</v>
      </c>
      <c r="K695" s="177">
        <f t="shared" si="276"/>
        <v>7985</v>
      </c>
      <c r="L695" s="3"/>
      <c r="M695" s="3"/>
      <c r="N695" s="3"/>
      <c r="O695" s="3"/>
      <c r="P695" s="3"/>
      <c r="Q695" s="3"/>
      <c r="R695" s="3"/>
    </row>
    <row r="696" spans="1:18" s="11" customFormat="1" ht="15" customHeight="1">
      <c r="A696" s="172" t="s">
        <v>40</v>
      </c>
      <c r="B696" s="172" t="s">
        <v>399</v>
      </c>
      <c r="C696" s="176">
        <v>88632</v>
      </c>
      <c r="D696" s="149">
        <v>28905</v>
      </c>
      <c r="E696" s="149"/>
      <c r="F696" s="149"/>
      <c r="G696" s="385">
        <v>19858</v>
      </c>
      <c r="H696" s="149">
        <v>3500</v>
      </c>
      <c r="I696" s="149"/>
      <c r="J696" s="149"/>
      <c r="K696" s="149">
        <f>SUM(C696:J696)</f>
        <v>140895</v>
      </c>
      <c r="L696" s="3"/>
      <c r="M696" s="3"/>
      <c r="N696" s="3"/>
      <c r="O696" s="3"/>
      <c r="P696" s="3"/>
      <c r="Q696" s="3"/>
      <c r="R696" s="3"/>
    </row>
    <row r="697" spans="1:18" s="11" customFormat="1" ht="15" customHeight="1">
      <c r="A697" s="22"/>
      <c r="B697" s="194" t="s">
        <v>494</v>
      </c>
      <c r="C697" s="62">
        <v>-3663</v>
      </c>
      <c r="D697" s="20">
        <v>100</v>
      </c>
      <c r="E697" s="20"/>
      <c r="F697" s="20"/>
      <c r="G697" s="62"/>
      <c r="H697" s="20">
        <v>-3500</v>
      </c>
      <c r="I697" s="20"/>
      <c r="J697" s="20"/>
      <c r="K697" s="149">
        <f>SUM(C697:J697)</f>
        <v>-7063</v>
      </c>
      <c r="L697" s="3"/>
      <c r="M697" s="3"/>
      <c r="N697" s="3"/>
      <c r="O697" s="3"/>
      <c r="P697" s="3"/>
      <c r="Q697" s="3"/>
      <c r="R697" s="3"/>
    </row>
    <row r="698" spans="1:18" s="11" customFormat="1" ht="15" customHeight="1" thickBot="1">
      <c r="A698" s="171"/>
      <c r="B698" s="171" t="s">
        <v>661</v>
      </c>
      <c r="C698" s="177">
        <f>C696+C697</f>
        <v>84969</v>
      </c>
      <c r="D698" s="177">
        <f aca="true" t="shared" si="277" ref="D698:K698">D696+D697</f>
        <v>29005</v>
      </c>
      <c r="E698" s="177">
        <f t="shared" si="277"/>
        <v>0</v>
      </c>
      <c r="F698" s="177">
        <f t="shared" si="277"/>
        <v>0</v>
      </c>
      <c r="G698" s="177">
        <f t="shared" si="277"/>
        <v>19858</v>
      </c>
      <c r="H698" s="177">
        <f t="shared" si="277"/>
        <v>0</v>
      </c>
      <c r="I698" s="177">
        <f t="shared" si="277"/>
        <v>0</v>
      </c>
      <c r="J698" s="177">
        <f t="shared" si="277"/>
        <v>0</v>
      </c>
      <c r="K698" s="177">
        <f t="shared" si="277"/>
        <v>133832</v>
      </c>
      <c r="L698" s="3"/>
      <c r="M698" s="3"/>
      <c r="N698" s="3"/>
      <c r="O698" s="3"/>
      <c r="P698" s="3"/>
      <c r="Q698" s="3"/>
      <c r="R698" s="3"/>
    </row>
    <row r="699" spans="1:18" s="11" customFormat="1" ht="28.5" customHeight="1">
      <c r="A699" s="229" t="s">
        <v>40</v>
      </c>
      <c r="B699" s="172" t="s">
        <v>414</v>
      </c>
      <c r="C699" s="385">
        <v>1665</v>
      </c>
      <c r="D699" s="176">
        <v>19740</v>
      </c>
      <c r="E699" s="149">
        <v>95</v>
      </c>
      <c r="F699" s="149"/>
      <c r="G699" s="149"/>
      <c r="H699" s="149"/>
      <c r="I699" s="149"/>
      <c r="J699" s="149"/>
      <c r="K699" s="149">
        <f>SUM(C699:J699)</f>
        <v>21500</v>
      </c>
      <c r="L699" s="3"/>
      <c r="M699" s="3"/>
      <c r="N699" s="3"/>
      <c r="O699" s="3"/>
      <c r="P699" s="3"/>
      <c r="Q699" s="3"/>
      <c r="R699" s="3"/>
    </row>
    <row r="700" spans="1:18" s="11" customFormat="1" ht="18" customHeight="1">
      <c r="A700" s="21"/>
      <c r="B700" s="194" t="s">
        <v>494</v>
      </c>
      <c r="C700" s="62"/>
      <c r="D700" s="62"/>
      <c r="E700" s="20"/>
      <c r="F700" s="20"/>
      <c r="G700" s="20"/>
      <c r="H700" s="20"/>
      <c r="I700" s="20"/>
      <c r="J700" s="20"/>
      <c r="K700" s="149">
        <f>SUM(C700:J700)</f>
        <v>0</v>
      </c>
      <c r="L700" s="3"/>
      <c r="M700" s="3"/>
      <c r="N700" s="3"/>
      <c r="O700" s="3"/>
      <c r="P700" s="3"/>
      <c r="Q700" s="3"/>
      <c r="R700" s="3"/>
    </row>
    <row r="701" spans="1:18" s="11" customFormat="1" ht="28.5" customHeight="1" thickBot="1">
      <c r="A701" s="171"/>
      <c r="B701" s="171" t="s">
        <v>662</v>
      </c>
      <c r="C701" s="177">
        <f>C699+C700</f>
        <v>1665</v>
      </c>
      <c r="D701" s="177">
        <f aca="true" t="shared" si="278" ref="D701:K701">D699+D700</f>
        <v>19740</v>
      </c>
      <c r="E701" s="177">
        <f t="shared" si="278"/>
        <v>95</v>
      </c>
      <c r="F701" s="177">
        <f t="shared" si="278"/>
        <v>0</v>
      </c>
      <c r="G701" s="177">
        <f t="shared" si="278"/>
        <v>0</v>
      </c>
      <c r="H701" s="177">
        <f t="shared" si="278"/>
        <v>0</v>
      </c>
      <c r="I701" s="177">
        <f t="shared" si="278"/>
        <v>0</v>
      </c>
      <c r="J701" s="177">
        <f t="shared" si="278"/>
        <v>0</v>
      </c>
      <c r="K701" s="177">
        <f t="shared" si="278"/>
        <v>21500</v>
      </c>
      <c r="L701" s="3"/>
      <c r="M701" s="3"/>
      <c r="N701" s="3"/>
      <c r="O701" s="3"/>
      <c r="P701" s="3"/>
      <c r="Q701" s="3"/>
      <c r="R701" s="3"/>
    </row>
    <row r="702" spans="1:18" s="11" customFormat="1" ht="15.75" customHeight="1">
      <c r="A702" s="172" t="s">
        <v>40</v>
      </c>
      <c r="B702" s="172" t="s">
        <v>715</v>
      </c>
      <c r="C702" s="176"/>
      <c r="D702" s="176"/>
      <c r="E702" s="176"/>
      <c r="F702" s="176"/>
      <c r="G702" s="176">
        <v>7107</v>
      </c>
      <c r="H702" s="176"/>
      <c r="I702" s="176"/>
      <c r="J702" s="176"/>
      <c r="K702" s="149">
        <f>SUM(C702:J702)</f>
        <v>7107</v>
      </c>
      <c r="L702" s="3"/>
      <c r="M702" s="3"/>
      <c r="N702" s="3"/>
      <c r="O702" s="3"/>
      <c r="P702" s="3"/>
      <c r="Q702" s="3"/>
      <c r="R702" s="3"/>
    </row>
    <row r="703" spans="1:18" s="11" customFormat="1" ht="16.5" customHeight="1">
      <c r="A703" s="334"/>
      <c r="B703" s="194" t="s">
        <v>494</v>
      </c>
      <c r="C703" s="335"/>
      <c r="D703" s="335"/>
      <c r="E703" s="335"/>
      <c r="F703" s="335"/>
      <c r="G703" s="335"/>
      <c r="H703" s="335"/>
      <c r="I703" s="335"/>
      <c r="J703" s="335"/>
      <c r="K703" s="149">
        <f>SUM(C703:J703)</f>
        <v>0</v>
      </c>
      <c r="L703" s="3"/>
      <c r="M703" s="3"/>
      <c r="N703" s="3"/>
      <c r="O703" s="3"/>
      <c r="P703" s="3"/>
      <c r="Q703" s="3"/>
      <c r="R703" s="3"/>
    </row>
    <row r="704" spans="1:18" s="11" customFormat="1" ht="15.75" customHeight="1" thickBot="1">
      <c r="A704" s="171"/>
      <c r="B704" s="171" t="s">
        <v>716</v>
      </c>
      <c r="C704" s="177">
        <f>C702+C703</f>
        <v>0</v>
      </c>
      <c r="D704" s="177">
        <f aca="true" t="shared" si="279" ref="D704:K704">D702+D703</f>
        <v>0</v>
      </c>
      <c r="E704" s="177">
        <f t="shared" si="279"/>
        <v>0</v>
      </c>
      <c r="F704" s="177">
        <f t="shared" si="279"/>
        <v>0</v>
      </c>
      <c r="G704" s="177">
        <f t="shared" si="279"/>
        <v>7107</v>
      </c>
      <c r="H704" s="177">
        <f t="shared" si="279"/>
        <v>0</v>
      </c>
      <c r="I704" s="177">
        <f t="shared" si="279"/>
        <v>0</v>
      </c>
      <c r="J704" s="177">
        <f t="shared" si="279"/>
        <v>0</v>
      </c>
      <c r="K704" s="177">
        <f t="shared" si="279"/>
        <v>7107</v>
      </c>
      <c r="L704" s="3"/>
      <c r="M704" s="3"/>
      <c r="N704" s="3"/>
      <c r="O704" s="3"/>
      <c r="P704" s="3"/>
      <c r="Q704" s="3"/>
      <c r="R704" s="3"/>
    </row>
    <row r="705" spans="1:18" s="11" customFormat="1" ht="41.25" customHeight="1">
      <c r="A705" s="396" t="s">
        <v>40</v>
      </c>
      <c r="B705" s="69" t="s">
        <v>770</v>
      </c>
      <c r="C705" s="360"/>
      <c r="D705" s="360">
        <v>4150</v>
      </c>
      <c r="E705" s="360"/>
      <c r="F705" s="360"/>
      <c r="G705" s="360"/>
      <c r="H705" s="360"/>
      <c r="I705" s="360"/>
      <c r="J705" s="360"/>
      <c r="K705" s="360">
        <f>SUM(C705:J705)</f>
        <v>4150</v>
      </c>
      <c r="L705" s="3"/>
      <c r="M705" s="3"/>
      <c r="N705" s="3"/>
      <c r="O705" s="3"/>
      <c r="P705" s="3"/>
      <c r="Q705" s="3"/>
      <c r="R705" s="3"/>
    </row>
    <row r="706" spans="1:18" s="11" customFormat="1" ht="15.75" customHeight="1">
      <c r="A706" s="361"/>
      <c r="B706" s="194" t="s">
        <v>494</v>
      </c>
      <c r="C706" s="40"/>
      <c r="D706" s="40"/>
      <c r="E706" s="40"/>
      <c r="F706" s="40"/>
      <c r="G706" s="40"/>
      <c r="H706" s="40"/>
      <c r="I706" s="40"/>
      <c r="J706" s="40"/>
      <c r="K706" s="275">
        <f>SUM(C706:J706)</f>
        <v>0</v>
      </c>
      <c r="L706" s="3"/>
      <c r="M706" s="3"/>
      <c r="N706" s="3"/>
      <c r="O706" s="3"/>
      <c r="P706" s="3"/>
      <c r="Q706" s="3"/>
      <c r="R706" s="3"/>
    </row>
    <row r="707" spans="1:18" s="11" customFormat="1" ht="40.5" customHeight="1" thickBot="1">
      <c r="A707" s="200"/>
      <c r="B707" s="386" t="s">
        <v>779</v>
      </c>
      <c r="C707" s="278">
        <f>C705+C706</f>
        <v>0</v>
      </c>
      <c r="D707" s="278">
        <f aca="true" t="shared" si="280" ref="D707:K707">D705+D706</f>
        <v>4150</v>
      </c>
      <c r="E707" s="278">
        <f t="shared" si="280"/>
        <v>0</v>
      </c>
      <c r="F707" s="278">
        <f t="shared" si="280"/>
        <v>0</v>
      </c>
      <c r="G707" s="278">
        <f t="shared" si="280"/>
        <v>0</v>
      </c>
      <c r="H707" s="278">
        <f t="shared" si="280"/>
        <v>0</v>
      </c>
      <c r="I707" s="278">
        <f t="shared" si="280"/>
        <v>0</v>
      </c>
      <c r="J707" s="278">
        <f t="shared" si="280"/>
        <v>0</v>
      </c>
      <c r="K707" s="278">
        <f t="shared" si="280"/>
        <v>4150</v>
      </c>
      <c r="L707" s="3"/>
      <c r="M707" s="3"/>
      <c r="N707" s="3"/>
      <c r="O707" s="3"/>
      <c r="P707" s="3"/>
      <c r="Q707" s="3"/>
      <c r="R707" s="3"/>
    </row>
    <row r="708" spans="1:18" s="11" customFormat="1" ht="42" customHeight="1">
      <c r="A708" s="172" t="s">
        <v>40</v>
      </c>
      <c r="B708" s="69" t="s">
        <v>772</v>
      </c>
      <c r="C708" s="364"/>
      <c r="D708" s="364">
        <v>4567</v>
      </c>
      <c r="E708" s="364"/>
      <c r="F708" s="364"/>
      <c r="G708" s="364"/>
      <c r="H708" s="364"/>
      <c r="I708" s="364"/>
      <c r="J708" s="364"/>
      <c r="K708" s="364">
        <f>SUM(C708:J708)</f>
        <v>4567</v>
      </c>
      <c r="L708" s="3"/>
      <c r="M708" s="3"/>
      <c r="N708" s="3"/>
      <c r="O708" s="3"/>
      <c r="P708" s="3"/>
      <c r="Q708" s="3"/>
      <c r="R708" s="3"/>
    </row>
    <row r="709" spans="1:18" s="11" customFormat="1" ht="14.25" customHeight="1">
      <c r="A709" s="361"/>
      <c r="B709" s="194" t="s">
        <v>494</v>
      </c>
      <c r="C709" s="40"/>
      <c r="D709" s="40">
        <v>16</v>
      </c>
      <c r="E709" s="40"/>
      <c r="F709" s="40"/>
      <c r="G709" s="40"/>
      <c r="H709" s="40"/>
      <c r="I709" s="40"/>
      <c r="J709" s="40"/>
      <c r="K709" s="275">
        <f>SUM(C709:J709)</f>
        <v>16</v>
      </c>
      <c r="L709" s="3"/>
      <c r="M709" s="3"/>
      <c r="N709" s="3"/>
      <c r="O709" s="3"/>
      <c r="P709" s="3"/>
      <c r="Q709" s="3"/>
      <c r="R709" s="3"/>
    </row>
    <row r="710" spans="1:18" s="11" customFormat="1" ht="52.5" customHeight="1" thickBot="1">
      <c r="A710" s="200"/>
      <c r="B710" s="386" t="s">
        <v>780</v>
      </c>
      <c r="C710" s="278">
        <f>C708+C709</f>
        <v>0</v>
      </c>
      <c r="D710" s="278">
        <f aca="true" t="shared" si="281" ref="D710:K710">D708+D709</f>
        <v>4583</v>
      </c>
      <c r="E710" s="278">
        <f t="shared" si="281"/>
        <v>0</v>
      </c>
      <c r="F710" s="278">
        <f t="shared" si="281"/>
        <v>0</v>
      </c>
      <c r="G710" s="278">
        <f t="shared" si="281"/>
        <v>0</v>
      </c>
      <c r="H710" s="278">
        <f t="shared" si="281"/>
        <v>0</v>
      </c>
      <c r="I710" s="278">
        <f t="shared" si="281"/>
        <v>0</v>
      </c>
      <c r="J710" s="278">
        <f t="shared" si="281"/>
        <v>0</v>
      </c>
      <c r="K710" s="278">
        <f t="shared" si="281"/>
        <v>4583</v>
      </c>
      <c r="L710" s="3"/>
      <c r="M710" s="3"/>
      <c r="N710" s="3"/>
      <c r="O710" s="3"/>
      <c r="P710" s="3"/>
      <c r="Q710" s="3"/>
      <c r="R710" s="3"/>
    </row>
    <row r="711" spans="1:18" s="11" customFormat="1" ht="17.25" customHeight="1">
      <c r="A711" s="172" t="s">
        <v>40</v>
      </c>
      <c r="B711" s="69" t="s">
        <v>771</v>
      </c>
      <c r="C711" s="364">
        <v>500</v>
      </c>
      <c r="D711" s="364">
        <v>5065</v>
      </c>
      <c r="E711" s="364"/>
      <c r="F711" s="364"/>
      <c r="G711" s="364"/>
      <c r="H711" s="364"/>
      <c r="I711" s="364"/>
      <c r="J711" s="364"/>
      <c r="K711" s="364">
        <f>SUM(C711:J711)</f>
        <v>5565</v>
      </c>
      <c r="L711" s="3"/>
      <c r="M711" s="3"/>
      <c r="N711" s="3"/>
      <c r="O711" s="3"/>
      <c r="P711" s="3"/>
      <c r="Q711" s="3"/>
      <c r="R711" s="3"/>
    </row>
    <row r="712" spans="1:18" s="11" customFormat="1" ht="15.75" customHeight="1">
      <c r="A712" s="361"/>
      <c r="B712" s="194" t="s">
        <v>494</v>
      </c>
      <c r="C712" s="40"/>
      <c r="D712" s="40"/>
      <c r="E712" s="40"/>
      <c r="F712" s="40"/>
      <c r="G712" s="40"/>
      <c r="H712" s="40"/>
      <c r="I712" s="40"/>
      <c r="J712" s="40"/>
      <c r="K712" s="275">
        <f>SUM(C712:J712)</f>
        <v>0</v>
      </c>
      <c r="L712" s="3"/>
      <c r="M712" s="3"/>
      <c r="N712" s="3"/>
      <c r="O712" s="3"/>
      <c r="P712" s="3"/>
      <c r="Q712" s="3"/>
      <c r="R712" s="3"/>
    </row>
    <row r="713" spans="1:18" s="11" customFormat="1" ht="25.5" customHeight="1" thickBot="1">
      <c r="A713" s="200"/>
      <c r="B713" s="386" t="s">
        <v>781</v>
      </c>
      <c r="C713" s="278">
        <f>C711+C712</f>
        <v>500</v>
      </c>
      <c r="D713" s="278">
        <f aca="true" t="shared" si="282" ref="D713:K713">D711+D712</f>
        <v>5065</v>
      </c>
      <c r="E713" s="278">
        <f t="shared" si="282"/>
        <v>0</v>
      </c>
      <c r="F713" s="278">
        <f t="shared" si="282"/>
        <v>0</v>
      </c>
      <c r="G713" s="278">
        <f t="shared" si="282"/>
        <v>0</v>
      </c>
      <c r="H713" s="278">
        <f t="shared" si="282"/>
        <v>0</v>
      </c>
      <c r="I713" s="278">
        <f t="shared" si="282"/>
        <v>0</v>
      </c>
      <c r="J713" s="278">
        <f t="shared" si="282"/>
        <v>0</v>
      </c>
      <c r="K713" s="278">
        <f t="shared" si="282"/>
        <v>5565</v>
      </c>
      <c r="L713" s="3"/>
      <c r="M713" s="3"/>
      <c r="N713" s="3"/>
      <c r="O713" s="3"/>
      <c r="P713" s="3"/>
      <c r="Q713" s="3"/>
      <c r="R713" s="3"/>
    </row>
    <row r="714" spans="1:18" s="11" customFormat="1" ht="21.75" customHeight="1">
      <c r="A714" s="359"/>
      <c r="B714" s="416" t="s">
        <v>835</v>
      </c>
      <c r="C714" s="360"/>
      <c r="D714" s="360"/>
      <c r="E714" s="360"/>
      <c r="F714" s="360"/>
      <c r="G714" s="360"/>
      <c r="H714" s="360"/>
      <c r="I714" s="360"/>
      <c r="J714" s="360"/>
      <c r="K714" s="275">
        <f>SUM(C714:J714)</f>
        <v>0</v>
      </c>
      <c r="L714" s="3"/>
      <c r="M714" s="3"/>
      <c r="N714" s="3"/>
      <c r="O714" s="3"/>
      <c r="P714" s="3"/>
      <c r="Q714" s="3"/>
      <c r="R714" s="3"/>
    </row>
    <row r="715" spans="1:18" s="11" customFormat="1" ht="16.5" customHeight="1">
      <c r="A715" s="361"/>
      <c r="B715" s="194" t="s">
        <v>494</v>
      </c>
      <c r="C715" s="362"/>
      <c r="D715" s="362">
        <v>693</v>
      </c>
      <c r="E715" s="362"/>
      <c r="F715" s="362"/>
      <c r="G715" s="362"/>
      <c r="H715" s="362"/>
      <c r="I715" s="362"/>
      <c r="J715" s="362"/>
      <c r="K715" s="275">
        <f>SUM(C715:J715)</f>
        <v>693</v>
      </c>
      <c r="L715" s="3"/>
      <c r="M715" s="3"/>
      <c r="N715" s="3"/>
      <c r="O715" s="3"/>
      <c r="P715" s="3"/>
      <c r="Q715" s="3"/>
      <c r="R715" s="3"/>
    </row>
    <row r="716" spans="1:18" s="11" customFormat="1" ht="18" customHeight="1" thickBot="1">
      <c r="A716" s="200"/>
      <c r="B716" s="386" t="s">
        <v>836</v>
      </c>
      <c r="C716" s="278">
        <f>C714+C715</f>
        <v>0</v>
      </c>
      <c r="D716" s="278">
        <f aca="true" t="shared" si="283" ref="D716:K716">D714+D715</f>
        <v>693</v>
      </c>
      <c r="E716" s="278">
        <f t="shared" si="283"/>
        <v>0</v>
      </c>
      <c r="F716" s="278">
        <f t="shared" si="283"/>
        <v>0</v>
      </c>
      <c r="G716" s="278">
        <f t="shared" si="283"/>
        <v>0</v>
      </c>
      <c r="H716" s="278">
        <f t="shared" si="283"/>
        <v>0</v>
      </c>
      <c r="I716" s="278">
        <f t="shared" si="283"/>
        <v>0</v>
      </c>
      <c r="J716" s="278">
        <f t="shared" si="283"/>
        <v>0</v>
      </c>
      <c r="K716" s="278">
        <f t="shared" si="283"/>
        <v>693</v>
      </c>
      <c r="L716" s="3"/>
      <c r="M716" s="3"/>
      <c r="N716" s="3"/>
      <c r="O716" s="3"/>
      <c r="P716" s="3"/>
      <c r="Q716" s="3"/>
      <c r="R716" s="3"/>
    </row>
    <row r="717" spans="1:18" s="11" customFormat="1" ht="12.75" customHeight="1">
      <c r="A717" s="363"/>
      <c r="B717" s="387" t="s">
        <v>837</v>
      </c>
      <c r="C717" s="364"/>
      <c r="D717" s="364"/>
      <c r="E717" s="364"/>
      <c r="F717" s="364"/>
      <c r="G717" s="364"/>
      <c r="H717" s="364"/>
      <c r="I717" s="364"/>
      <c r="J717" s="360"/>
      <c r="K717" s="275">
        <f>SUM(C717:J717)</f>
        <v>0</v>
      </c>
      <c r="L717" s="3"/>
      <c r="M717" s="3"/>
      <c r="N717" s="3"/>
      <c r="O717" s="3"/>
      <c r="P717" s="3"/>
      <c r="Q717" s="3"/>
      <c r="R717" s="3"/>
    </row>
    <row r="718" spans="1:18" s="11" customFormat="1" ht="15" customHeight="1">
      <c r="A718" s="361"/>
      <c r="B718" s="194" t="s">
        <v>494</v>
      </c>
      <c r="C718" s="362"/>
      <c r="D718" s="362">
        <v>8745</v>
      </c>
      <c r="E718" s="362"/>
      <c r="F718" s="362"/>
      <c r="G718" s="362">
        <v>1299</v>
      </c>
      <c r="H718" s="362"/>
      <c r="I718" s="362"/>
      <c r="J718" s="362"/>
      <c r="K718" s="275">
        <f>SUM(C718:J718)</f>
        <v>10044</v>
      </c>
      <c r="L718" s="3"/>
      <c r="M718" s="3"/>
      <c r="N718" s="3"/>
      <c r="O718" s="3"/>
      <c r="P718" s="3"/>
      <c r="Q718" s="3"/>
      <c r="R718" s="3"/>
    </row>
    <row r="719" spans="1:18" s="11" customFormat="1" ht="18" customHeight="1" thickBot="1">
      <c r="A719" s="200"/>
      <c r="B719" s="386" t="s">
        <v>838</v>
      </c>
      <c r="C719" s="278">
        <f>C717+C718</f>
        <v>0</v>
      </c>
      <c r="D719" s="278">
        <f aca="true" t="shared" si="284" ref="D719:K719">D717+D718</f>
        <v>8745</v>
      </c>
      <c r="E719" s="278">
        <f t="shared" si="284"/>
        <v>0</v>
      </c>
      <c r="F719" s="278">
        <f t="shared" si="284"/>
        <v>0</v>
      </c>
      <c r="G719" s="278">
        <f t="shared" si="284"/>
        <v>1299</v>
      </c>
      <c r="H719" s="278">
        <f t="shared" si="284"/>
        <v>0</v>
      </c>
      <c r="I719" s="278">
        <f t="shared" si="284"/>
        <v>0</v>
      </c>
      <c r="J719" s="278">
        <f t="shared" si="284"/>
        <v>0</v>
      </c>
      <c r="K719" s="278">
        <f t="shared" si="284"/>
        <v>10044</v>
      </c>
      <c r="L719" s="3"/>
      <c r="M719" s="3"/>
      <c r="N719" s="3"/>
      <c r="O719" s="3"/>
      <c r="P719" s="3"/>
      <c r="Q719" s="3"/>
      <c r="R719" s="3"/>
    </row>
    <row r="720" spans="1:18" s="11" customFormat="1" ht="25.5" customHeight="1">
      <c r="A720" s="172" t="s">
        <v>40</v>
      </c>
      <c r="B720" s="387" t="s">
        <v>778</v>
      </c>
      <c r="C720" s="364"/>
      <c r="D720" s="364">
        <v>17500</v>
      </c>
      <c r="E720" s="364"/>
      <c r="F720" s="364"/>
      <c r="G720" s="364"/>
      <c r="H720" s="364"/>
      <c r="I720" s="364"/>
      <c r="J720" s="364"/>
      <c r="K720" s="364">
        <f>SUM(C720:J720)</f>
        <v>17500</v>
      </c>
      <c r="L720" s="3"/>
      <c r="M720" s="3"/>
      <c r="N720" s="3"/>
      <c r="O720" s="3"/>
      <c r="P720" s="3"/>
      <c r="Q720" s="3"/>
      <c r="R720" s="3"/>
    </row>
    <row r="721" spans="1:18" s="11" customFormat="1" ht="16.5" customHeight="1">
      <c r="A721" s="361"/>
      <c r="B721" s="194" t="s">
        <v>494</v>
      </c>
      <c r="C721" s="40"/>
      <c r="D721" s="40"/>
      <c r="E721" s="40"/>
      <c r="F721" s="40"/>
      <c r="G721" s="40"/>
      <c r="H721" s="40"/>
      <c r="I721" s="40"/>
      <c r="J721" s="40"/>
      <c r="K721" s="275">
        <f>SUM(C721:J721)</f>
        <v>0</v>
      </c>
      <c r="L721" s="3"/>
      <c r="M721" s="3"/>
      <c r="N721" s="3"/>
      <c r="O721" s="3"/>
      <c r="P721" s="3"/>
      <c r="Q721" s="3"/>
      <c r="R721" s="3"/>
    </row>
    <row r="722" spans="1:18" s="11" customFormat="1" ht="27" customHeight="1" thickBot="1">
      <c r="A722" s="200"/>
      <c r="B722" s="386" t="s">
        <v>782</v>
      </c>
      <c r="C722" s="278">
        <f>C720+C721</f>
        <v>0</v>
      </c>
      <c r="D722" s="278">
        <f aca="true" t="shared" si="285" ref="D722:K722">D720+D721</f>
        <v>17500</v>
      </c>
      <c r="E722" s="278">
        <f t="shared" si="285"/>
        <v>0</v>
      </c>
      <c r="F722" s="278">
        <f t="shared" si="285"/>
        <v>0</v>
      </c>
      <c r="G722" s="278">
        <f t="shared" si="285"/>
        <v>0</v>
      </c>
      <c r="H722" s="278">
        <f t="shared" si="285"/>
        <v>0</v>
      </c>
      <c r="I722" s="278">
        <f t="shared" si="285"/>
        <v>0</v>
      </c>
      <c r="J722" s="278">
        <f t="shared" si="285"/>
        <v>0</v>
      </c>
      <c r="K722" s="278">
        <f t="shared" si="285"/>
        <v>17500</v>
      </c>
      <c r="L722" s="3"/>
      <c r="M722" s="3"/>
      <c r="N722" s="3"/>
      <c r="O722" s="3"/>
      <c r="P722" s="3"/>
      <c r="Q722" s="3"/>
      <c r="R722" s="3"/>
    </row>
    <row r="723" spans="1:18" s="11" customFormat="1" ht="15" customHeight="1">
      <c r="A723" s="396" t="s">
        <v>40</v>
      </c>
      <c r="B723" s="396" t="s">
        <v>804</v>
      </c>
      <c r="C723" s="397"/>
      <c r="D723" s="397"/>
      <c r="E723" s="397"/>
      <c r="F723" s="397"/>
      <c r="G723" s="397"/>
      <c r="H723" s="397">
        <v>8290</v>
      </c>
      <c r="I723" s="397"/>
      <c r="J723" s="397"/>
      <c r="K723" s="149">
        <f>SUM(C723:J723)</f>
        <v>8290</v>
      </c>
      <c r="L723" s="3"/>
      <c r="M723" s="3"/>
      <c r="N723" s="3"/>
      <c r="O723" s="3"/>
      <c r="P723" s="3"/>
      <c r="Q723" s="3"/>
      <c r="R723" s="3"/>
    </row>
    <row r="724" spans="1:18" s="11" customFormat="1" ht="18" customHeight="1">
      <c r="A724" s="22"/>
      <c r="B724" s="194" t="s">
        <v>494</v>
      </c>
      <c r="C724" s="62"/>
      <c r="D724" s="62"/>
      <c r="E724" s="62"/>
      <c r="F724" s="62"/>
      <c r="G724" s="62"/>
      <c r="H724" s="62">
        <v>877</v>
      </c>
      <c r="I724" s="62"/>
      <c r="J724" s="62"/>
      <c r="K724" s="149">
        <f>SUM(C724:J724)</f>
        <v>877</v>
      </c>
      <c r="L724" s="3"/>
      <c r="M724" s="3"/>
      <c r="N724" s="3"/>
      <c r="O724" s="3"/>
      <c r="P724" s="3"/>
      <c r="Q724" s="3"/>
      <c r="R724" s="3"/>
    </row>
    <row r="725" spans="1:18" s="11" customFormat="1" ht="28.5" customHeight="1" thickBot="1">
      <c r="A725" s="171"/>
      <c r="B725" s="171" t="s">
        <v>805</v>
      </c>
      <c r="C725" s="177">
        <f>C723+C724</f>
        <v>0</v>
      </c>
      <c r="D725" s="177">
        <f aca="true" t="shared" si="286" ref="D725:K725">D723+D724</f>
        <v>0</v>
      </c>
      <c r="E725" s="177">
        <f t="shared" si="286"/>
        <v>0</v>
      </c>
      <c r="F725" s="177">
        <f t="shared" si="286"/>
        <v>0</v>
      </c>
      <c r="G725" s="177">
        <f t="shared" si="286"/>
        <v>0</v>
      </c>
      <c r="H725" s="177">
        <f t="shared" si="286"/>
        <v>9167</v>
      </c>
      <c r="I725" s="177">
        <f t="shared" si="286"/>
        <v>0</v>
      </c>
      <c r="J725" s="177">
        <f t="shared" si="286"/>
        <v>0</v>
      </c>
      <c r="K725" s="177">
        <f t="shared" si="286"/>
        <v>9167</v>
      </c>
      <c r="L725" s="3"/>
      <c r="M725" s="3"/>
      <c r="N725" s="3"/>
      <c r="O725" s="3"/>
      <c r="P725" s="3"/>
      <c r="Q725" s="3"/>
      <c r="R725" s="3"/>
    </row>
    <row r="726" spans="1:18" s="11" customFormat="1" ht="15.75" customHeight="1">
      <c r="A726" s="230" t="s">
        <v>55</v>
      </c>
      <c r="B726" s="230" t="s">
        <v>363</v>
      </c>
      <c r="C726" s="186">
        <f aca="true" t="shared" si="287" ref="C726:K726">C729+C732+C735+C738</f>
        <v>652317</v>
      </c>
      <c r="D726" s="186">
        <f t="shared" si="287"/>
        <v>142989</v>
      </c>
      <c r="E726" s="186">
        <f t="shared" si="287"/>
        <v>0</v>
      </c>
      <c r="F726" s="186">
        <f t="shared" si="287"/>
        <v>0</v>
      </c>
      <c r="G726" s="186">
        <f t="shared" si="287"/>
        <v>46408</v>
      </c>
      <c r="H726" s="186">
        <f t="shared" si="287"/>
        <v>0</v>
      </c>
      <c r="I726" s="186">
        <f t="shared" si="287"/>
        <v>0</v>
      </c>
      <c r="J726" s="186">
        <f t="shared" si="287"/>
        <v>0</v>
      </c>
      <c r="K726" s="186">
        <f t="shared" si="287"/>
        <v>841714</v>
      </c>
      <c r="L726" s="3"/>
      <c r="M726" s="3"/>
      <c r="N726" s="3"/>
      <c r="O726" s="3"/>
      <c r="P726" s="3"/>
      <c r="Q726" s="3"/>
      <c r="R726" s="3"/>
    </row>
    <row r="727" spans="1:18" s="11" customFormat="1" ht="13.5" customHeight="1">
      <c r="A727" s="35"/>
      <c r="B727" s="194" t="s">
        <v>494</v>
      </c>
      <c r="C727" s="46">
        <f>C730+C733+C736+C739</f>
        <v>1963</v>
      </c>
      <c r="D727" s="46">
        <f aca="true" t="shared" si="288" ref="D727:K727">D730+D733+D736+D739</f>
        <v>-1791</v>
      </c>
      <c r="E727" s="46">
        <f t="shared" si="288"/>
        <v>0</v>
      </c>
      <c r="F727" s="46">
        <f t="shared" si="288"/>
        <v>0</v>
      </c>
      <c r="G727" s="46">
        <f t="shared" si="288"/>
        <v>1672</v>
      </c>
      <c r="H727" s="46">
        <f t="shared" si="288"/>
        <v>0</v>
      </c>
      <c r="I727" s="46">
        <f t="shared" si="288"/>
        <v>0</v>
      </c>
      <c r="J727" s="46">
        <f t="shared" si="288"/>
        <v>0</v>
      </c>
      <c r="K727" s="46">
        <f t="shared" si="288"/>
        <v>1844</v>
      </c>
      <c r="L727" s="3"/>
      <c r="M727" s="3"/>
      <c r="N727" s="3"/>
      <c r="O727" s="3"/>
      <c r="P727" s="3"/>
      <c r="Q727" s="3"/>
      <c r="R727" s="3"/>
    </row>
    <row r="728" spans="1:18" s="11" customFormat="1" ht="25.5" customHeight="1" thickBot="1">
      <c r="A728" s="246"/>
      <c r="B728" s="246" t="s">
        <v>663</v>
      </c>
      <c r="C728" s="192">
        <f>C726+C727</f>
        <v>654280</v>
      </c>
      <c r="D728" s="192">
        <f aca="true" t="shared" si="289" ref="D728:K728">D726+D727</f>
        <v>141198</v>
      </c>
      <c r="E728" s="192">
        <f t="shared" si="289"/>
        <v>0</v>
      </c>
      <c r="F728" s="192">
        <f t="shared" si="289"/>
        <v>0</v>
      </c>
      <c r="G728" s="192">
        <f t="shared" si="289"/>
        <v>48080</v>
      </c>
      <c r="H728" s="192">
        <f t="shared" si="289"/>
        <v>0</v>
      </c>
      <c r="I728" s="192">
        <f t="shared" si="289"/>
        <v>0</v>
      </c>
      <c r="J728" s="192">
        <f t="shared" si="289"/>
        <v>0</v>
      </c>
      <c r="K728" s="192">
        <f t="shared" si="289"/>
        <v>843558</v>
      </c>
      <c r="L728" s="3"/>
      <c r="M728" s="3"/>
      <c r="N728" s="3"/>
      <c r="O728" s="3"/>
      <c r="P728" s="3"/>
      <c r="Q728" s="3"/>
      <c r="R728" s="3"/>
    </row>
    <row r="729" spans="1:18" ht="13.5" customHeight="1">
      <c r="A729" s="210"/>
      <c r="B729" s="215" t="s">
        <v>105</v>
      </c>
      <c r="C729" s="265">
        <v>265206</v>
      </c>
      <c r="D729" s="149">
        <v>34460</v>
      </c>
      <c r="E729" s="149"/>
      <c r="F729" s="149"/>
      <c r="G729" s="149">
        <v>6843</v>
      </c>
      <c r="H729" s="149"/>
      <c r="I729" s="149"/>
      <c r="J729" s="149"/>
      <c r="K729" s="149">
        <f>SUM(C729:J729)</f>
        <v>306509</v>
      </c>
      <c r="L729" s="3"/>
      <c r="M729" s="3"/>
      <c r="N729" s="3"/>
      <c r="O729" s="3"/>
      <c r="P729" s="3"/>
      <c r="Q729" s="3"/>
      <c r="R729" s="3"/>
    </row>
    <row r="730" spans="1:18" s="11" customFormat="1" ht="13.5" customHeight="1">
      <c r="A730" s="30"/>
      <c r="B730" s="194" t="s">
        <v>494</v>
      </c>
      <c r="C730" s="39">
        <v>1140</v>
      </c>
      <c r="D730" s="20">
        <v>-3400</v>
      </c>
      <c r="E730" s="20"/>
      <c r="F730" s="20"/>
      <c r="G730" s="20">
        <v>3400</v>
      </c>
      <c r="H730" s="20"/>
      <c r="I730" s="20"/>
      <c r="J730" s="20"/>
      <c r="K730" s="149">
        <f>SUM(C730:J730)</f>
        <v>1140</v>
      </c>
      <c r="L730" s="3"/>
      <c r="M730" s="3"/>
      <c r="N730" s="3"/>
      <c r="O730" s="3"/>
      <c r="P730" s="3"/>
      <c r="Q730" s="3"/>
      <c r="R730" s="3"/>
    </row>
    <row r="731" spans="1:18" s="11" customFormat="1" ht="13.5" customHeight="1" thickBot="1">
      <c r="A731" s="200"/>
      <c r="B731" s="225" t="s">
        <v>665</v>
      </c>
      <c r="C731" s="266">
        <f>C729+C730</f>
        <v>266346</v>
      </c>
      <c r="D731" s="266">
        <f aca="true" t="shared" si="290" ref="D731:K731">D729+D730</f>
        <v>31060</v>
      </c>
      <c r="E731" s="266">
        <f t="shared" si="290"/>
        <v>0</v>
      </c>
      <c r="F731" s="266">
        <f t="shared" si="290"/>
        <v>0</v>
      </c>
      <c r="G731" s="266">
        <f t="shared" si="290"/>
        <v>10243</v>
      </c>
      <c r="H731" s="266">
        <f t="shared" si="290"/>
        <v>0</v>
      </c>
      <c r="I731" s="266">
        <f t="shared" si="290"/>
        <v>0</v>
      </c>
      <c r="J731" s="266">
        <f t="shared" si="290"/>
        <v>0</v>
      </c>
      <c r="K731" s="266">
        <f t="shared" si="290"/>
        <v>307649</v>
      </c>
      <c r="L731" s="3"/>
      <c r="M731" s="3"/>
      <c r="N731" s="3"/>
      <c r="O731" s="3"/>
      <c r="P731" s="3"/>
      <c r="Q731" s="3"/>
      <c r="R731" s="3"/>
    </row>
    <row r="732" spans="1:18" ht="13.5" customHeight="1">
      <c r="A732" s="269"/>
      <c r="B732" s="270" t="s">
        <v>106</v>
      </c>
      <c r="C732" s="271">
        <v>125178</v>
      </c>
      <c r="D732" s="272">
        <v>31783</v>
      </c>
      <c r="E732" s="272"/>
      <c r="F732" s="272"/>
      <c r="G732" s="272">
        <v>7990</v>
      </c>
      <c r="H732" s="272"/>
      <c r="I732" s="272"/>
      <c r="J732" s="272"/>
      <c r="K732" s="272">
        <f>SUM(C732:J732)</f>
        <v>164951</v>
      </c>
      <c r="L732" s="3"/>
      <c r="M732" s="3"/>
      <c r="N732" s="3"/>
      <c r="O732" s="3"/>
      <c r="P732" s="3"/>
      <c r="Q732" s="3"/>
      <c r="R732" s="3"/>
    </row>
    <row r="733" spans="1:18" s="11" customFormat="1" ht="15.75" customHeight="1">
      <c r="A733" s="30"/>
      <c r="B733" s="145" t="s">
        <v>494</v>
      </c>
      <c r="C733" s="39">
        <v>823</v>
      </c>
      <c r="D733" s="20">
        <v>1609</v>
      </c>
      <c r="E733" s="20"/>
      <c r="F733" s="20"/>
      <c r="G733" s="20">
        <v>-1728</v>
      </c>
      <c r="H733" s="20"/>
      <c r="I733" s="20"/>
      <c r="J733" s="20"/>
      <c r="K733" s="20">
        <f>SUM(C733:J733)</f>
        <v>704</v>
      </c>
      <c r="L733" s="3"/>
      <c r="M733" s="3"/>
      <c r="N733" s="3"/>
      <c r="O733" s="3"/>
      <c r="P733" s="3"/>
      <c r="Q733" s="3"/>
      <c r="R733" s="3"/>
    </row>
    <row r="734" spans="1:18" s="11" customFormat="1" ht="15" customHeight="1" thickBot="1">
      <c r="A734" s="200"/>
      <c r="B734" s="225" t="s">
        <v>666</v>
      </c>
      <c r="C734" s="266">
        <f>C732+C733</f>
        <v>126001</v>
      </c>
      <c r="D734" s="266">
        <f aca="true" t="shared" si="291" ref="D734:K734">D732+D733</f>
        <v>33392</v>
      </c>
      <c r="E734" s="266">
        <f t="shared" si="291"/>
        <v>0</v>
      </c>
      <c r="F734" s="266">
        <f t="shared" si="291"/>
        <v>0</v>
      </c>
      <c r="G734" s="266">
        <f t="shared" si="291"/>
        <v>6262</v>
      </c>
      <c r="H734" s="266">
        <f t="shared" si="291"/>
        <v>0</v>
      </c>
      <c r="I734" s="266">
        <f t="shared" si="291"/>
        <v>0</v>
      </c>
      <c r="J734" s="266">
        <f t="shared" si="291"/>
        <v>0</v>
      </c>
      <c r="K734" s="266">
        <f t="shared" si="291"/>
        <v>165655</v>
      </c>
      <c r="L734" s="3"/>
      <c r="M734" s="3"/>
      <c r="N734" s="3"/>
      <c r="O734" s="3"/>
      <c r="P734" s="3"/>
      <c r="Q734" s="3"/>
      <c r="R734" s="3"/>
    </row>
    <row r="735" spans="1:18" ht="14.25" customHeight="1">
      <c r="A735" s="210"/>
      <c r="B735" s="267" t="s">
        <v>98</v>
      </c>
      <c r="C735" s="265">
        <v>252213</v>
      </c>
      <c r="D735" s="149">
        <v>74746</v>
      </c>
      <c r="E735" s="149"/>
      <c r="F735" s="149"/>
      <c r="G735" s="149">
        <v>1600</v>
      </c>
      <c r="H735" s="149"/>
      <c r="I735" s="149"/>
      <c r="J735" s="149"/>
      <c r="K735" s="149">
        <f>SUM(C735:J735)</f>
        <v>328559</v>
      </c>
      <c r="L735" s="3"/>
      <c r="M735" s="3"/>
      <c r="N735" s="3"/>
      <c r="O735" s="3"/>
      <c r="P735" s="3"/>
      <c r="Q735" s="3"/>
      <c r="R735" s="3"/>
    </row>
    <row r="736" spans="1:18" s="11" customFormat="1" ht="14.25" customHeight="1">
      <c r="A736" s="30"/>
      <c r="B736" s="194" t="s">
        <v>494</v>
      </c>
      <c r="C736" s="39"/>
      <c r="D736" s="20"/>
      <c r="E736" s="20"/>
      <c r="F736" s="20"/>
      <c r="G736" s="20"/>
      <c r="H736" s="20"/>
      <c r="I736" s="20"/>
      <c r="J736" s="20"/>
      <c r="K736" s="149">
        <f>SUM(C736:J736)</f>
        <v>0</v>
      </c>
      <c r="L736" s="3"/>
      <c r="M736" s="3"/>
      <c r="N736" s="3"/>
      <c r="O736" s="3"/>
      <c r="P736" s="3"/>
      <c r="Q736" s="3"/>
      <c r="R736" s="3"/>
    </row>
    <row r="737" spans="1:18" s="11" customFormat="1" ht="14.25" customHeight="1" thickBot="1">
      <c r="A737" s="200"/>
      <c r="B737" s="225" t="s">
        <v>667</v>
      </c>
      <c r="C737" s="266">
        <f>C735+C736</f>
        <v>252213</v>
      </c>
      <c r="D737" s="266">
        <f aca="true" t="shared" si="292" ref="D737:K737">D735+D736</f>
        <v>74746</v>
      </c>
      <c r="E737" s="266">
        <f t="shared" si="292"/>
        <v>0</v>
      </c>
      <c r="F737" s="266">
        <f t="shared" si="292"/>
        <v>0</v>
      </c>
      <c r="G737" s="266">
        <f t="shared" si="292"/>
        <v>1600</v>
      </c>
      <c r="H737" s="266">
        <f t="shared" si="292"/>
        <v>0</v>
      </c>
      <c r="I737" s="266">
        <f t="shared" si="292"/>
        <v>0</v>
      </c>
      <c r="J737" s="266">
        <f t="shared" si="292"/>
        <v>0</v>
      </c>
      <c r="K737" s="266">
        <f t="shared" si="292"/>
        <v>328559</v>
      </c>
      <c r="L737" s="3"/>
      <c r="M737" s="3"/>
      <c r="N737" s="3"/>
      <c r="O737" s="3"/>
      <c r="P737" s="3"/>
      <c r="Q737" s="3"/>
      <c r="R737" s="3"/>
    </row>
    <row r="738" spans="1:18" s="11" customFormat="1" ht="14.25" customHeight="1">
      <c r="A738" s="210"/>
      <c r="B738" s="215" t="s">
        <v>98</v>
      </c>
      <c r="C738" s="265">
        <v>9720</v>
      </c>
      <c r="D738" s="149">
        <v>2000</v>
      </c>
      <c r="E738" s="149"/>
      <c r="F738" s="149"/>
      <c r="G738" s="149">
        <v>29975</v>
      </c>
      <c r="H738" s="149"/>
      <c r="I738" s="149"/>
      <c r="J738" s="149"/>
      <c r="K738" s="149">
        <f>SUM(C738:J738)</f>
        <v>41695</v>
      </c>
      <c r="L738" s="3"/>
      <c r="M738" s="3"/>
      <c r="N738" s="3"/>
      <c r="O738" s="3"/>
      <c r="P738" s="3"/>
      <c r="Q738" s="3"/>
      <c r="R738" s="3"/>
    </row>
    <row r="739" spans="1:18" s="11" customFormat="1" ht="14.25" customHeight="1">
      <c r="A739" s="30"/>
      <c r="B739" s="194" t="s">
        <v>494</v>
      </c>
      <c r="C739" s="39"/>
      <c r="D739" s="20"/>
      <c r="E739" s="20"/>
      <c r="F739" s="20"/>
      <c r="G739" s="20"/>
      <c r="H739" s="20"/>
      <c r="I739" s="20"/>
      <c r="J739" s="20"/>
      <c r="K739" s="149">
        <f>SUM(C739:J739)</f>
        <v>0</v>
      </c>
      <c r="L739" s="3"/>
      <c r="M739" s="3"/>
      <c r="N739" s="3"/>
      <c r="O739" s="3"/>
      <c r="P739" s="3"/>
      <c r="Q739" s="3"/>
      <c r="R739" s="3"/>
    </row>
    <row r="740" spans="1:18" s="11" customFormat="1" ht="14.25" customHeight="1" thickBot="1">
      <c r="A740" s="200"/>
      <c r="B740" s="225" t="s">
        <v>667</v>
      </c>
      <c r="C740" s="266">
        <f>C738+C739</f>
        <v>9720</v>
      </c>
      <c r="D740" s="266">
        <f aca="true" t="shared" si="293" ref="D740:K740">D738+D739</f>
        <v>2000</v>
      </c>
      <c r="E740" s="266">
        <f t="shared" si="293"/>
        <v>0</v>
      </c>
      <c r="F740" s="266">
        <f t="shared" si="293"/>
        <v>0</v>
      </c>
      <c r="G740" s="266">
        <f t="shared" si="293"/>
        <v>29975</v>
      </c>
      <c r="H740" s="266">
        <f t="shared" si="293"/>
        <v>0</v>
      </c>
      <c r="I740" s="266">
        <f t="shared" si="293"/>
        <v>0</v>
      </c>
      <c r="J740" s="266">
        <f t="shared" si="293"/>
        <v>0</v>
      </c>
      <c r="K740" s="266">
        <f t="shared" si="293"/>
        <v>41695</v>
      </c>
      <c r="L740" s="3"/>
      <c r="M740" s="3"/>
      <c r="N740" s="3"/>
      <c r="O740" s="3"/>
      <c r="P740" s="3"/>
      <c r="Q740" s="3"/>
      <c r="R740" s="3"/>
    </row>
    <row r="741" spans="1:18" s="11" customFormat="1" ht="14.25" customHeight="1">
      <c r="A741" s="204" t="s">
        <v>86</v>
      </c>
      <c r="B741" s="273" t="s">
        <v>364</v>
      </c>
      <c r="C741" s="274">
        <f>C744+C747+C750+C753+C756+C759+C774+C762+C765+C771</f>
        <v>154819</v>
      </c>
      <c r="D741" s="274">
        <f aca="true" t="shared" si="294" ref="D741:K741">D744+D747+D750+D753+D756+D759+D774+D762+D765+D771</f>
        <v>98838</v>
      </c>
      <c r="E741" s="274">
        <f t="shared" si="294"/>
        <v>0</v>
      </c>
      <c r="F741" s="274">
        <f t="shared" si="294"/>
        <v>0</v>
      </c>
      <c r="G741" s="274">
        <f t="shared" si="294"/>
        <v>820</v>
      </c>
      <c r="H741" s="274">
        <f t="shared" si="294"/>
        <v>2270</v>
      </c>
      <c r="I741" s="274">
        <f t="shared" si="294"/>
        <v>0</v>
      </c>
      <c r="J741" s="274">
        <f t="shared" si="294"/>
        <v>0</v>
      </c>
      <c r="K741" s="274">
        <f t="shared" si="294"/>
        <v>256747</v>
      </c>
      <c r="L741" s="3"/>
      <c r="M741" s="3"/>
      <c r="N741" s="3"/>
      <c r="O741" s="3"/>
      <c r="P741" s="3"/>
      <c r="Q741" s="3"/>
      <c r="R741" s="3"/>
    </row>
    <row r="742" spans="1:18" s="11" customFormat="1" ht="14.25" customHeight="1">
      <c r="A742" s="28"/>
      <c r="B742" s="145" t="s">
        <v>494</v>
      </c>
      <c r="C742" s="54">
        <f>C745+C748+C751+C754+C757+C760+C775+C763+C766+C772+C778+C769</f>
        <v>3291</v>
      </c>
      <c r="D742" s="54">
        <f aca="true" t="shared" si="295" ref="D742:K742">D745+D748+D751+D754+D757+D760+D775+D763+D766+D772+D778+D769</f>
        <v>18888</v>
      </c>
      <c r="E742" s="54">
        <f t="shared" si="295"/>
        <v>0</v>
      </c>
      <c r="F742" s="54">
        <f t="shared" si="295"/>
        <v>0</v>
      </c>
      <c r="G742" s="54">
        <f t="shared" si="295"/>
        <v>1239</v>
      </c>
      <c r="H742" s="54">
        <f t="shared" si="295"/>
        <v>-2270</v>
      </c>
      <c r="I742" s="54">
        <f t="shared" si="295"/>
        <v>0</v>
      </c>
      <c r="J742" s="54">
        <f t="shared" si="295"/>
        <v>0</v>
      </c>
      <c r="K742" s="54">
        <f t="shared" si="295"/>
        <v>21148</v>
      </c>
      <c r="L742" s="3"/>
      <c r="M742" s="3"/>
      <c r="N742" s="3"/>
      <c r="O742" s="3"/>
      <c r="P742" s="3"/>
      <c r="Q742" s="3"/>
      <c r="R742" s="3"/>
    </row>
    <row r="743" spans="1:18" s="11" customFormat="1" ht="14.25" customHeight="1" thickBot="1">
      <c r="A743" s="213"/>
      <c r="B743" s="276" t="s">
        <v>668</v>
      </c>
      <c r="C743" s="277">
        <f>C741+C742</f>
        <v>158110</v>
      </c>
      <c r="D743" s="277">
        <f aca="true" t="shared" si="296" ref="D743:K743">D741+D742</f>
        <v>117726</v>
      </c>
      <c r="E743" s="277">
        <f t="shared" si="296"/>
        <v>0</v>
      </c>
      <c r="F743" s="277">
        <f t="shared" si="296"/>
        <v>0</v>
      </c>
      <c r="G743" s="277">
        <f t="shared" si="296"/>
        <v>2059</v>
      </c>
      <c r="H743" s="277">
        <f t="shared" si="296"/>
        <v>0</v>
      </c>
      <c r="I743" s="277">
        <f t="shared" si="296"/>
        <v>0</v>
      </c>
      <c r="J743" s="277">
        <f t="shared" si="296"/>
        <v>0</v>
      </c>
      <c r="K743" s="277">
        <f t="shared" si="296"/>
        <v>277895</v>
      </c>
      <c r="L743" s="3"/>
      <c r="M743" s="3"/>
      <c r="N743" s="3"/>
      <c r="O743" s="3"/>
      <c r="P743" s="3"/>
      <c r="Q743" s="3"/>
      <c r="R743" s="3"/>
    </row>
    <row r="744" spans="1:18" s="2" customFormat="1" ht="14.25" customHeight="1">
      <c r="A744" s="210"/>
      <c r="B744" s="267" t="s">
        <v>76</v>
      </c>
      <c r="C744" s="275">
        <v>91228</v>
      </c>
      <c r="D744" s="149">
        <v>31860</v>
      </c>
      <c r="E744" s="149"/>
      <c r="F744" s="149"/>
      <c r="G744" s="149"/>
      <c r="H744" s="149">
        <v>2270</v>
      </c>
      <c r="I744" s="149"/>
      <c r="J744" s="149"/>
      <c r="K744" s="149">
        <f>SUM(C744:J744)</f>
        <v>125358</v>
      </c>
      <c r="L744" s="3"/>
      <c r="M744" s="3"/>
      <c r="N744" s="3"/>
      <c r="O744" s="3"/>
      <c r="P744" s="3"/>
      <c r="Q744" s="3"/>
      <c r="R744" s="3"/>
    </row>
    <row r="745" spans="1:18" s="11" customFormat="1" ht="14.25" customHeight="1">
      <c r="A745" s="30"/>
      <c r="B745" s="194" t="s">
        <v>494</v>
      </c>
      <c r="C745" s="40">
        <v>2600</v>
      </c>
      <c r="D745" s="20">
        <v>-3296</v>
      </c>
      <c r="E745" s="20"/>
      <c r="F745" s="20"/>
      <c r="G745" s="20">
        <v>696</v>
      </c>
      <c r="H745" s="20">
        <v>-2270</v>
      </c>
      <c r="I745" s="20"/>
      <c r="J745" s="20"/>
      <c r="K745" s="149">
        <f>SUM(C745:J745)</f>
        <v>-2270</v>
      </c>
      <c r="L745" s="3"/>
      <c r="M745" s="3"/>
      <c r="N745" s="3"/>
      <c r="O745" s="3"/>
      <c r="P745" s="3"/>
      <c r="Q745" s="3"/>
      <c r="R745" s="3"/>
    </row>
    <row r="746" spans="1:18" s="11" customFormat="1" ht="28.5" customHeight="1" thickBot="1">
      <c r="A746" s="200"/>
      <c r="B746" s="225" t="s">
        <v>669</v>
      </c>
      <c r="C746" s="278">
        <f>C744+C745</f>
        <v>93828</v>
      </c>
      <c r="D746" s="278">
        <f aca="true" t="shared" si="297" ref="D746:K746">D744+D745</f>
        <v>28564</v>
      </c>
      <c r="E746" s="278">
        <f t="shared" si="297"/>
        <v>0</v>
      </c>
      <c r="F746" s="278">
        <f t="shared" si="297"/>
        <v>0</v>
      </c>
      <c r="G746" s="278">
        <f t="shared" si="297"/>
        <v>696</v>
      </c>
      <c r="H746" s="278">
        <f t="shared" si="297"/>
        <v>0</v>
      </c>
      <c r="I746" s="278">
        <f t="shared" si="297"/>
        <v>0</v>
      </c>
      <c r="J746" s="278">
        <f t="shared" si="297"/>
        <v>0</v>
      </c>
      <c r="K746" s="278">
        <f t="shared" si="297"/>
        <v>123088</v>
      </c>
      <c r="L746" s="3"/>
      <c r="M746" s="3"/>
      <c r="N746" s="3"/>
      <c r="O746" s="3"/>
      <c r="P746" s="3"/>
      <c r="Q746" s="3"/>
      <c r="R746" s="3"/>
    </row>
    <row r="747" spans="1:18" s="2" customFormat="1" ht="26.25" customHeight="1">
      <c r="A747" s="210"/>
      <c r="B747" s="215" t="s">
        <v>413</v>
      </c>
      <c r="C747" s="275">
        <v>44368</v>
      </c>
      <c r="D747" s="149">
        <v>4345</v>
      </c>
      <c r="E747" s="149"/>
      <c r="F747" s="149"/>
      <c r="G747" s="149"/>
      <c r="H747" s="149"/>
      <c r="I747" s="149"/>
      <c r="J747" s="149"/>
      <c r="K747" s="149">
        <f>SUM(C747:J747)</f>
        <v>48713</v>
      </c>
      <c r="L747" s="3"/>
      <c r="M747" s="3"/>
      <c r="N747" s="3"/>
      <c r="O747" s="3"/>
      <c r="P747" s="3"/>
      <c r="Q747" s="3"/>
      <c r="R747" s="3"/>
    </row>
    <row r="748" spans="1:18" s="11" customFormat="1" ht="17.25" customHeight="1">
      <c r="A748" s="30"/>
      <c r="B748" s="194" t="s">
        <v>494</v>
      </c>
      <c r="C748" s="40">
        <v>160</v>
      </c>
      <c r="D748" s="20"/>
      <c r="E748" s="20"/>
      <c r="F748" s="20"/>
      <c r="G748" s="20"/>
      <c r="H748" s="20"/>
      <c r="I748" s="20"/>
      <c r="J748" s="20"/>
      <c r="K748" s="149">
        <f>SUM(C748:J748)</f>
        <v>160</v>
      </c>
      <c r="L748" s="3"/>
      <c r="M748" s="3"/>
      <c r="N748" s="3"/>
      <c r="O748" s="3"/>
      <c r="P748" s="3"/>
      <c r="Q748" s="3"/>
      <c r="R748" s="3"/>
    </row>
    <row r="749" spans="1:18" s="11" customFormat="1" ht="26.25" customHeight="1" thickBot="1">
      <c r="A749" s="200"/>
      <c r="B749" s="225" t="s">
        <v>670</v>
      </c>
      <c r="C749" s="278">
        <f>C747+C748</f>
        <v>44528</v>
      </c>
      <c r="D749" s="278">
        <f aca="true" t="shared" si="298" ref="D749:K749">D747+D748</f>
        <v>4345</v>
      </c>
      <c r="E749" s="278">
        <f t="shared" si="298"/>
        <v>0</v>
      </c>
      <c r="F749" s="278">
        <f t="shared" si="298"/>
        <v>0</v>
      </c>
      <c r="G749" s="278">
        <f t="shared" si="298"/>
        <v>0</v>
      </c>
      <c r="H749" s="278">
        <f t="shared" si="298"/>
        <v>0</v>
      </c>
      <c r="I749" s="278">
        <f t="shared" si="298"/>
        <v>0</v>
      </c>
      <c r="J749" s="278">
        <f t="shared" si="298"/>
        <v>0</v>
      </c>
      <c r="K749" s="278">
        <f t="shared" si="298"/>
        <v>48873</v>
      </c>
      <c r="L749" s="3"/>
      <c r="M749" s="3"/>
      <c r="N749" s="3"/>
      <c r="O749" s="3"/>
      <c r="P749" s="3"/>
      <c r="Q749" s="3"/>
      <c r="R749" s="3"/>
    </row>
    <row r="750" spans="1:18" s="11" customFormat="1" ht="27" customHeight="1">
      <c r="A750" s="198"/>
      <c r="B750" s="215" t="s">
        <v>411</v>
      </c>
      <c r="C750" s="275">
        <v>4333</v>
      </c>
      <c r="D750" s="149">
        <v>8104</v>
      </c>
      <c r="E750" s="149"/>
      <c r="F750" s="149"/>
      <c r="G750" s="149"/>
      <c r="H750" s="149"/>
      <c r="I750" s="149"/>
      <c r="J750" s="149"/>
      <c r="K750" s="149">
        <f>SUM(C750:J750)</f>
        <v>12437</v>
      </c>
      <c r="L750" s="3"/>
      <c r="M750" s="3"/>
      <c r="N750" s="3"/>
      <c r="O750" s="3"/>
      <c r="P750" s="3"/>
      <c r="Q750" s="3"/>
      <c r="R750" s="3"/>
    </row>
    <row r="751" spans="1:18" s="11" customFormat="1" ht="15.75" customHeight="1">
      <c r="A751" s="26"/>
      <c r="B751" s="194" t="s">
        <v>494</v>
      </c>
      <c r="C751" s="40"/>
      <c r="D751" s="20"/>
      <c r="E751" s="20"/>
      <c r="F751" s="20"/>
      <c r="G751" s="20"/>
      <c r="H751" s="20"/>
      <c r="I751" s="20"/>
      <c r="J751" s="20"/>
      <c r="K751" s="149">
        <f>SUM(C751:J751)</f>
        <v>0</v>
      </c>
      <c r="L751" s="3"/>
      <c r="M751" s="3"/>
      <c r="N751" s="3"/>
      <c r="O751" s="3"/>
      <c r="P751" s="3"/>
      <c r="Q751" s="3"/>
      <c r="R751" s="3"/>
    </row>
    <row r="752" spans="1:18" s="11" customFormat="1" ht="27" customHeight="1" thickBot="1">
      <c r="A752" s="200"/>
      <c r="B752" s="225" t="s">
        <v>671</v>
      </c>
      <c r="C752" s="278">
        <f>C750+C751</f>
        <v>4333</v>
      </c>
      <c r="D752" s="278">
        <f aca="true" t="shared" si="299" ref="D752:K752">D750+D751</f>
        <v>8104</v>
      </c>
      <c r="E752" s="278">
        <f t="shared" si="299"/>
        <v>0</v>
      </c>
      <c r="F752" s="278">
        <f t="shared" si="299"/>
        <v>0</v>
      </c>
      <c r="G752" s="278">
        <f t="shared" si="299"/>
        <v>0</v>
      </c>
      <c r="H752" s="278">
        <f t="shared" si="299"/>
        <v>0</v>
      </c>
      <c r="I752" s="278">
        <f t="shared" si="299"/>
        <v>0</v>
      </c>
      <c r="J752" s="278">
        <f t="shared" si="299"/>
        <v>0</v>
      </c>
      <c r="K752" s="278">
        <f t="shared" si="299"/>
        <v>12437</v>
      </c>
      <c r="L752" s="3"/>
      <c r="M752" s="3"/>
      <c r="N752" s="3"/>
      <c r="O752" s="3"/>
      <c r="P752" s="3"/>
      <c r="Q752" s="3"/>
      <c r="R752" s="3"/>
    </row>
    <row r="753" spans="1:18" s="11" customFormat="1" ht="27.75" customHeight="1">
      <c r="A753" s="198"/>
      <c r="B753" s="215" t="s">
        <v>412</v>
      </c>
      <c r="C753" s="275">
        <v>1854</v>
      </c>
      <c r="D753" s="149">
        <v>1295</v>
      </c>
      <c r="E753" s="149"/>
      <c r="F753" s="149"/>
      <c r="G753" s="149">
        <v>820</v>
      </c>
      <c r="H753" s="149"/>
      <c r="I753" s="149"/>
      <c r="J753" s="149"/>
      <c r="K753" s="149">
        <f>SUM(C753:J753)</f>
        <v>3969</v>
      </c>
      <c r="L753" s="3"/>
      <c r="M753" s="3"/>
      <c r="N753" s="3"/>
      <c r="O753" s="3"/>
      <c r="P753" s="3"/>
      <c r="Q753" s="3"/>
      <c r="R753" s="3"/>
    </row>
    <row r="754" spans="1:18" s="11" customFormat="1" ht="14.25" customHeight="1">
      <c r="A754" s="26"/>
      <c r="B754" s="194" t="s">
        <v>494</v>
      </c>
      <c r="C754" s="40">
        <v>-201</v>
      </c>
      <c r="D754" s="20">
        <v>99</v>
      </c>
      <c r="E754" s="20"/>
      <c r="F754" s="20"/>
      <c r="G754" s="20">
        <v>-28</v>
      </c>
      <c r="H754" s="20"/>
      <c r="I754" s="20"/>
      <c r="J754" s="20"/>
      <c r="K754" s="149">
        <f>SUM(C754:J754)</f>
        <v>-130</v>
      </c>
      <c r="L754" s="3"/>
      <c r="M754" s="3"/>
      <c r="N754" s="3"/>
      <c r="O754" s="3"/>
      <c r="P754" s="3"/>
      <c r="Q754" s="3"/>
      <c r="R754" s="3"/>
    </row>
    <row r="755" spans="1:18" s="11" customFormat="1" ht="27.75" customHeight="1" thickBot="1">
      <c r="A755" s="200"/>
      <c r="B755" s="225" t="s">
        <v>672</v>
      </c>
      <c r="C755" s="278">
        <f>C753+C754</f>
        <v>1653</v>
      </c>
      <c r="D755" s="278">
        <f aca="true" t="shared" si="300" ref="D755:K755">D753+D754</f>
        <v>1394</v>
      </c>
      <c r="E755" s="278">
        <f t="shared" si="300"/>
        <v>0</v>
      </c>
      <c r="F755" s="278">
        <f t="shared" si="300"/>
        <v>0</v>
      </c>
      <c r="G755" s="278">
        <f t="shared" si="300"/>
        <v>792</v>
      </c>
      <c r="H755" s="278">
        <f t="shared" si="300"/>
        <v>0</v>
      </c>
      <c r="I755" s="278">
        <f t="shared" si="300"/>
        <v>0</v>
      </c>
      <c r="J755" s="278">
        <f t="shared" si="300"/>
        <v>0</v>
      </c>
      <c r="K755" s="278">
        <f t="shared" si="300"/>
        <v>3839</v>
      </c>
      <c r="L755" s="3"/>
      <c r="M755" s="3"/>
      <c r="N755" s="3"/>
      <c r="O755" s="3"/>
      <c r="P755" s="3"/>
      <c r="Q755" s="3"/>
      <c r="R755" s="3"/>
    </row>
    <row r="756" spans="1:18" s="11" customFormat="1" ht="24.75" customHeight="1">
      <c r="A756" s="198"/>
      <c r="B756" s="215" t="s">
        <v>409</v>
      </c>
      <c r="C756" s="275">
        <v>11041</v>
      </c>
      <c r="D756" s="149">
        <v>6315</v>
      </c>
      <c r="E756" s="149"/>
      <c r="F756" s="149"/>
      <c r="G756" s="149"/>
      <c r="H756" s="149"/>
      <c r="I756" s="149"/>
      <c r="J756" s="149"/>
      <c r="K756" s="149">
        <f>SUM(C756:J756)</f>
        <v>17356</v>
      </c>
      <c r="L756" s="3"/>
      <c r="M756" s="3"/>
      <c r="N756" s="3"/>
      <c r="O756" s="3"/>
      <c r="P756" s="3"/>
      <c r="Q756" s="3"/>
      <c r="R756" s="3"/>
    </row>
    <row r="757" spans="1:18" s="11" customFormat="1" ht="15.75" customHeight="1">
      <c r="A757" s="26"/>
      <c r="B757" s="194" t="s">
        <v>494</v>
      </c>
      <c r="C757" s="40"/>
      <c r="D757" s="20"/>
      <c r="E757" s="20"/>
      <c r="F757" s="20"/>
      <c r="G757" s="20"/>
      <c r="H757" s="20"/>
      <c r="I757" s="20"/>
      <c r="J757" s="20"/>
      <c r="K757" s="149">
        <f>SUM(C757:J757)</f>
        <v>0</v>
      </c>
      <c r="L757" s="3"/>
      <c r="M757" s="3"/>
      <c r="N757" s="3"/>
      <c r="O757" s="3"/>
      <c r="P757" s="3"/>
      <c r="Q757" s="3"/>
      <c r="R757" s="3"/>
    </row>
    <row r="758" spans="1:18" s="11" customFormat="1" ht="27" customHeight="1" thickBot="1">
      <c r="A758" s="200"/>
      <c r="B758" s="225" t="s">
        <v>673</v>
      </c>
      <c r="C758" s="278">
        <f>C756+C757</f>
        <v>11041</v>
      </c>
      <c r="D758" s="278">
        <f aca="true" t="shared" si="301" ref="D758:K758">D756+D757</f>
        <v>6315</v>
      </c>
      <c r="E758" s="278">
        <f t="shared" si="301"/>
        <v>0</v>
      </c>
      <c r="F758" s="278">
        <f t="shared" si="301"/>
        <v>0</v>
      </c>
      <c r="G758" s="278">
        <f t="shared" si="301"/>
        <v>0</v>
      </c>
      <c r="H758" s="278">
        <f t="shared" si="301"/>
        <v>0</v>
      </c>
      <c r="I758" s="278">
        <f t="shared" si="301"/>
        <v>0</v>
      </c>
      <c r="J758" s="278">
        <f t="shared" si="301"/>
        <v>0</v>
      </c>
      <c r="K758" s="278">
        <f t="shared" si="301"/>
        <v>17356</v>
      </c>
      <c r="L758" s="3"/>
      <c r="M758" s="3"/>
      <c r="N758" s="3"/>
      <c r="O758" s="3"/>
      <c r="P758" s="3"/>
      <c r="Q758" s="3"/>
      <c r="R758" s="3"/>
    </row>
    <row r="759" spans="1:18" s="11" customFormat="1" ht="14.25" customHeight="1">
      <c r="A759" s="198"/>
      <c r="B759" s="280" t="s">
        <v>400</v>
      </c>
      <c r="C759" s="279"/>
      <c r="D759" s="149">
        <v>10714</v>
      </c>
      <c r="E759" s="149"/>
      <c r="F759" s="149"/>
      <c r="G759" s="149"/>
      <c r="H759" s="149"/>
      <c r="I759" s="149"/>
      <c r="J759" s="149"/>
      <c r="K759" s="149">
        <f>SUM(C759:J759)</f>
        <v>10714</v>
      </c>
      <c r="L759" s="3"/>
      <c r="M759" s="3"/>
      <c r="N759" s="3"/>
      <c r="O759" s="3"/>
      <c r="P759" s="3"/>
      <c r="Q759" s="3"/>
      <c r="R759" s="3"/>
    </row>
    <row r="760" spans="1:18" s="11" customFormat="1" ht="14.25" customHeight="1">
      <c r="A760" s="26"/>
      <c r="B760" s="145" t="s">
        <v>494</v>
      </c>
      <c r="C760" s="40">
        <v>310</v>
      </c>
      <c r="D760" s="20">
        <v>4085</v>
      </c>
      <c r="E760" s="20"/>
      <c r="F760" s="20"/>
      <c r="G760" s="20"/>
      <c r="H760" s="20"/>
      <c r="I760" s="20"/>
      <c r="J760" s="20"/>
      <c r="K760" s="149">
        <f>SUM(C760:J760)</f>
        <v>4395</v>
      </c>
      <c r="L760" s="3"/>
      <c r="M760" s="3"/>
      <c r="N760" s="3"/>
      <c r="O760" s="3"/>
      <c r="P760" s="3"/>
      <c r="Q760" s="3"/>
      <c r="R760" s="3"/>
    </row>
    <row r="761" spans="1:18" s="11" customFormat="1" ht="25.5" customHeight="1" thickBot="1">
      <c r="A761" s="200"/>
      <c r="B761" s="225" t="s">
        <v>674</v>
      </c>
      <c r="C761" s="278">
        <f>C759+C760</f>
        <v>310</v>
      </c>
      <c r="D761" s="278">
        <f aca="true" t="shared" si="302" ref="D761:K761">D759+D760</f>
        <v>14799</v>
      </c>
      <c r="E761" s="278">
        <f t="shared" si="302"/>
        <v>0</v>
      </c>
      <c r="F761" s="278">
        <f t="shared" si="302"/>
        <v>0</v>
      </c>
      <c r="G761" s="278">
        <f t="shared" si="302"/>
        <v>0</v>
      </c>
      <c r="H761" s="278">
        <f t="shared" si="302"/>
        <v>0</v>
      </c>
      <c r="I761" s="278">
        <f t="shared" si="302"/>
        <v>0</v>
      </c>
      <c r="J761" s="278">
        <f t="shared" si="302"/>
        <v>0</v>
      </c>
      <c r="K761" s="278">
        <f t="shared" si="302"/>
        <v>15109</v>
      </c>
      <c r="L761" s="3"/>
      <c r="M761" s="3"/>
      <c r="N761" s="3"/>
      <c r="O761" s="3"/>
      <c r="P761" s="3"/>
      <c r="Q761" s="3"/>
      <c r="R761" s="3"/>
    </row>
    <row r="762" spans="1:18" s="11" customFormat="1" ht="16.5" customHeight="1">
      <c r="A762" s="359"/>
      <c r="B762" s="365" t="s">
        <v>737</v>
      </c>
      <c r="C762" s="360"/>
      <c r="D762" s="360">
        <v>6915</v>
      </c>
      <c r="E762" s="360"/>
      <c r="F762" s="360"/>
      <c r="G762" s="360"/>
      <c r="H762" s="360"/>
      <c r="I762" s="360"/>
      <c r="J762" s="360"/>
      <c r="K762" s="149">
        <f aca="true" t="shared" si="303" ref="K762:K772">SUM(C762:J762)</f>
        <v>6915</v>
      </c>
      <c r="L762" s="3"/>
      <c r="M762" s="3"/>
      <c r="N762" s="3"/>
      <c r="O762" s="3"/>
      <c r="P762" s="3"/>
      <c r="Q762" s="3"/>
      <c r="R762" s="3"/>
    </row>
    <row r="763" spans="1:18" s="11" customFormat="1" ht="18" customHeight="1">
      <c r="A763" s="361"/>
      <c r="B763" s="194" t="s">
        <v>494</v>
      </c>
      <c r="C763" s="362">
        <v>742</v>
      </c>
      <c r="D763" s="362">
        <v>-742</v>
      </c>
      <c r="E763" s="362"/>
      <c r="F763" s="362"/>
      <c r="G763" s="362"/>
      <c r="H763" s="362"/>
      <c r="I763" s="362"/>
      <c r="J763" s="362"/>
      <c r="K763" s="149">
        <f t="shared" si="303"/>
        <v>0</v>
      </c>
      <c r="L763" s="3"/>
      <c r="M763" s="3"/>
      <c r="N763" s="3"/>
      <c r="O763" s="3"/>
      <c r="P763" s="3"/>
      <c r="Q763" s="3"/>
      <c r="R763" s="3"/>
    </row>
    <row r="764" spans="1:18" s="11" customFormat="1" ht="19.5" customHeight="1" thickBot="1">
      <c r="A764" s="200"/>
      <c r="B764" s="225" t="s">
        <v>738</v>
      </c>
      <c r="C764" s="278">
        <f>C762+C763</f>
        <v>742</v>
      </c>
      <c r="D764" s="278">
        <f aca="true" t="shared" si="304" ref="D764:K764">D762+D763</f>
        <v>6173</v>
      </c>
      <c r="E764" s="278">
        <f t="shared" si="304"/>
        <v>0</v>
      </c>
      <c r="F764" s="278">
        <f t="shared" si="304"/>
        <v>0</v>
      </c>
      <c r="G764" s="278">
        <f t="shared" si="304"/>
        <v>0</v>
      </c>
      <c r="H764" s="278">
        <f t="shared" si="304"/>
        <v>0</v>
      </c>
      <c r="I764" s="278">
        <f t="shared" si="304"/>
        <v>0</v>
      </c>
      <c r="J764" s="278">
        <f t="shared" si="304"/>
        <v>0</v>
      </c>
      <c r="K764" s="278">
        <f t="shared" si="304"/>
        <v>6915</v>
      </c>
      <c r="L764" s="3"/>
      <c r="M764" s="3"/>
      <c r="N764" s="3"/>
      <c r="O764" s="3"/>
      <c r="P764" s="3"/>
      <c r="Q764" s="3"/>
      <c r="R764" s="3"/>
    </row>
    <row r="765" spans="1:18" s="11" customFormat="1" ht="15" customHeight="1">
      <c r="A765" s="359"/>
      <c r="B765" s="365" t="s">
        <v>741</v>
      </c>
      <c r="C765" s="360">
        <v>995</v>
      </c>
      <c r="D765" s="360">
        <v>2505</v>
      </c>
      <c r="E765" s="360"/>
      <c r="F765" s="360"/>
      <c r="G765" s="360"/>
      <c r="H765" s="360"/>
      <c r="I765" s="360"/>
      <c r="J765" s="360"/>
      <c r="K765" s="149">
        <f t="shared" si="303"/>
        <v>3500</v>
      </c>
      <c r="L765" s="3"/>
      <c r="M765" s="3"/>
      <c r="N765" s="3"/>
      <c r="O765" s="3"/>
      <c r="P765" s="3"/>
      <c r="Q765" s="3"/>
      <c r="R765" s="3"/>
    </row>
    <row r="766" spans="1:18" s="11" customFormat="1" ht="19.5" customHeight="1">
      <c r="A766" s="361"/>
      <c r="B766" s="194" t="s">
        <v>494</v>
      </c>
      <c r="C766" s="362">
        <v>-620</v>
      </c>
      <c r="D766" s="362">
        <v>620</v>
      </c>
      <c r="E766" s="362"/>
      <c r="F766" s="362"/>
      <c r="G766" s="362"/>
      <c r="H766" s="362"/>
      <c r="I766" s="362"/>
      <c r="J766" s="362"/>
      <c r="K766" s="149">
        <f t="shared" si="303"/>
        <v>0</v>
      </c>
      <c r="L766" s="3"/>
      <c r="M766" s="3"/>
      <c r="N766" s="3"/>
      <c r="O766" s="3"/>
      <c r="P766" s="3"/>
      <c r="Q766" s="3"/>
      <c r="R766" s="3"/>
    </row>
    <row r="767" spans="1:18" s="11" customFormat="1" ht="19.5" customHeight="1" thickBot="1">
      <c r="A767" s="200"/>
      <c r="B767" s="225" t="s">
        <v>742</v>
      </c>
      <c r="C767" s="278">
        <f>C765+C766</f>
        <v>375</v>
      </c>
      <c r="D767" s="278">
        <f aca="true" t="shared" si="305" ref="D767:K767">D765+D766</f>
        <v>3125</v>
      </c>
      <c r="E767" s="278">
        <f t="shared" si="305"/>
        <v>0</v>
      </c>
      <c r="F767" s="278">
        <f t="shared" si="305"/>
        <v>0</v>
      </c>
      <c r="G767" s="278">
        <f t="shared" si="305"/>
        <v>0</v>
      </c>
      <c r="H767" s="278">
        <f t="shared" si="305"/>
        <v>0</v>
      </c>
      <c r="I767" s="278">
        <f t="shared" si="305"/>
        <v>0</v>
      </c>
      <c r="J767" s="278">
        <f t="shared" si="305"/>
        <v>0</v>
      </c>
      <c r="K767" s="278">
        <f t="shared" si="305"/>
        <v>3500</v>
      </c>
      <c r="L767" s="3"/>
      <c r="M767" s="3"/>
      <c r="N767" s="3"/>
      <c r="O767" s="3"/>
      <c r="P767" s="3"/>
      <c r="Q767" s="3"/>
      <c r="R767" s="3"/>
    </row>
    <row r="768" spans="1:18" s="11" customFormat="1" ht="19.5" customHeight="1">
      <c r="A768" s="363"/>
      <c r="B768" s="215" t="s">
        <v>839</v>
      </c>
      <c r="C768" s="275"/>
      <c r="D768" s="275"/>
      <c r="E768" s="275"/>
      <c r="F768" s="275"/>
      <c r="G768" s="275"/>
      <c r="H768" s="275"/>
      <c r="I768" s="275"/>
      <c r="J768" s="275"/>
      <c r="K768" s="149">
        <f>SUM(C768:J768)</f>
        <v>0</v>
      </c>
      <c r="L768" s="3"/>
      <c r="M768" s="3"/>
      <c r="N768" s="3"/>
      <c r="O768" s="3"/>
      <c r="P768" s="3"/>
      <c r="Q768" s="3"/>
      <c r="R768" s="3"/>
    </row>
    <row r="769" spans="1:18" s="11" customFormat="1" ht="15.75" customHeight="1">
      <c r="A769" s="198"/>
      <c r="B769" s="194" t="s">
        <v>494</v>
      </c>
      <c r="C769" s="275"/>
      <c r="D769" s="275">
        <v>1099</v>
      </c>
      <c r="E769" s="275"/>
      <c r="F769" s="275"/>
      <c r="G769" s="275"/>
      <c r="H769" s="275"/>
      <c r="I769" s="275"/>
      <c r="J769" s="275"/>
      <c r="K769" s="149">
        <f>SUM(C769:J769)</f>
        <v>1099</v>
      </c>
      <c r="L769" s="3"/>
      <c r="M769" s="3"/>
      <c r="N769" s="3"/>
      <c r="O769" s="3"/>
      <c r="P769" s="3"/>
      <c r="Q769" s="3"/>
      <c r="R769" s="3"/>
    </row>
    <row r="770" spans="1:18" s="11" customFormat="1" ht="19.5" customHeight="1" thickBot="1">
      <c r="A770" s="200"/>
      <c r="B770" s="225" t="s">
        <v>840</v>
      </c>
      <c r="C770" s="278">
        <f>C768+C769</f>
        <v>0</v>
      </c>
      <c r="D770" s="278">
        <f aca="true" t="shared" si="306" ref="D770:K770">D768+D769</f>
        <v>1099</v>
      </c>
      <c r="E770" s="278">
        <f t="shared" si="306"/>
        <v>0</v>
      </c>
      <c r="F770" s="278">
        <f t="shared" si="306"/>
        <v>0</v>
      </c>
      <c r="G770" s="278">
        <f t="shared" si="306"/>
        <v>0</v>
      </c>
      <c r="H770" s="278">
        <f t="shared" si="306"/>
        <v>0</v>
      </c>
      <c r="I770" s="278">
        <f t="shared" si="306"/>
        <v>0</v>
      </c>
      <c r="J770" s="278">
        <f t="shared" si="306"/>
        <v>0</v>
      </c>
      <c r="K770" s="278">
        <f t="shared" si="306"/>
        <v>1099</v>
      </c>
      <c r="L770" s="3"/>
      <c r="M770" s="3"/>
      <c r="N770" s="3"/>
      <c r="O770" s="3"/>
      <c r="P770" s="3"/>
      <c r="Q770" s="3"/>
      <c r="R770" s="3"/>
    </row>
    <row r="771" spans="1:18" s="11" customFormat="1" ht="14.25" customHeight="1">
      <c r="A771" s="363"/>
      <c r="B771" s="215" t="s">
        <v>739</v>
      </c>
      <c r="C771" s="275">
        <v>1000</v>
      </c>
      <c r="D771" s="275">
        <v>21163</v>
      </c>
      <c r="E771" s="275"/>
      <c r="F771" s="275"/>
      <c r="G771" s="275"/>
      <c r="H771" s="275"/>
      <c r="I771" s="275"/>
      <c r="J771" s="275"/>
      <c r="K771" s="149">
        <f t="shared" si="303"/>
        <v>22163</v>
      </c>
      <c r="L771" s="3"/>
      <c r="M771" s="3"/>
      <c r="N771" s="3"/>
      <c r="O771" s="3"/>
      <c r="P771" s="3"/>
      <c r="Q771" s="3"/>
      <c r="R771" s="3"/>
    </row>
    <row r="772" spans="1:18" s="11" customFormat="1" ht="17.25" customHeight="1">
      <c r="A772" s="363"/>
      <c r="B772" s="194" t="s">
        <v>494</v>
      </c>
      <c r="C772" s="364"/>
      <c r="D772" s="364"/>
      <c r="E772" s="364"/>
      <c r="F772" s="364"/>
      <c r="G772" s="364"/>
      <c r="H772" s="364"/>
      <c r="I772" s="364"/>
      <c r="J772" s="364"/>
      <c r="K772" s="149">
        <f t="shared" si="303"/>
        <v>0</v>
      </c>
      <c r="L772" s="3"/>
      <c r="M772" s="3"/>
      <c r="N772" s="3"/>
      <c r="O772" s="3"/>
      <c r="P772" s="3"/>
      <c r="Q772" s="3"/>
      <c r="R772" s="3"/>
    </row>
    <row r="773" spans="1:18" s="11" customFormat="1" ht="18.75" customHeight="1" thickBot="1">
      <c r="A773" s="200"/>
      <c r="B773" s="225" t="s">
        <v>740</v>
      </c>
      <c r="C773" s="278">
        <f>C771+C772</f>
        <v>1000</v>
      </c>
      <c r="D773" s="278">
        <f aca="true" t="shared" si="307" ref="D773:K773">D771+D772</f>
        <v>21163</v>
      </c>
      <c r="E773" s="278">
        <f t="shared" si="307"/>
        <v>0</v>
      </c>
      <c r="F773" s="278">
        <f t="shared" si="307"/>
        <v>0</v>
      </c>
      <c r="G773" s="278">
        <f t="shared" si="307"/>
        <v>0</v>
      </c>
      <c r="H773" s="278">
        <f t="shared" si="307"/>
        <v>0</v>
      </c>
      <c r="I773" s="278">
        <f t="shared" si="307"/>
        <v>0</v>
      </c>
      <c r="J773" s="278">
        <f t="shared" si="307"/>
        <v>0</v>
      </c>
      <c r="K773" s="278">
        <f t="shared" si="307"/>
        <v>22163</v>
      </c>
      <c r="L773" s="3"/>
      <c r="M773" s="3"/>
      <c r="N773" s="3"/>
      <c r="O773" s="3"/>
      <c r="P773" s="3"/>
      <c r="Q773" s="3"/>
      <c r="R773" s="3"/>
    </row>
    <row r="774" spans="1:18" s="11" customFormat="1" ht="14.25" customHeight="1">
      <c r="A774" s="198"/>
      <c r="B774" s="215" t="s">
        <v>410</v>
      </c>
      <c r="C774" s="279"/>
      <c r="D774" s="149">
        <v>5622</v>
      </c>
      <c r="E774" s="149"/>
      <c r="F774" s="149"/>
      <c r="G774" s="149"/>
      <c r="H774" s="149"/>
      <c r="I774" s="149"/>
      <c r="J774" s="149"/>
      <c r="K774" s="149">
        <f>SUM(C774:J774)</f>
        <v>5622</v>
      </c>
      <c r="L774" s="3"/>
      <c r="M774" s="3"/>
      <c r="N774" s="3"/>
      <c r="O774" s="3"/>
      <c r="P774" s="3"/>
      <c r="Q774" s="3"/>
      <c r="R774" s="3"/>
    </row>
    <row r="775" spans="1:18" s="11" customFormat="1" ht="14.25" customHeight="1">
      <c r="A775" s="26"/>
      <c r="B775" s="194" t="s">
        <v>494</v>
      </c>
      <c r="C775" s="40">
        <v>300</v>
      </c>
      <c r="D775" s="20">
        <v>-127</v>
      </c>
      <c r="E775" s="20"/>
      <c r="F775" s="20"/>
      <c r="G775" s="20">
        <v>571</v>
      </c>
      <c r="H775" s="20"/>
      <c r="I775" s="20"/>
      <c r="J775" s="20"/>
      <c r="K775" s="149">
        <f>SUM(C775:J775)</f>
        <v>744</v>
      </c>
      <c r="L775" s="3"/>
      <c r="M775" s="3"/>
      <c r="N775" s="3"/>
      <c r="O775" s="3"/>
      <c r="P775" s="3"/>
      <c r="Q775" s="3"/>
      <c r="R775" s="3"/>
    </row>
    <row r="776" spans="1:18" s="11" customFormat="1" ht="14.25" customHeight="1" thickBot="1">
      <c r="A776" s="200"/>
      <c r="B776" s="225" t="s">
        <v>675</v>
      </c>
      <c r="C776" s="278">
        <f>C774+C775</f>
        <v>300</v>
      </c>
      <c r="D776" s="278">
        <f aca="true" t="shared" si="308" ref="D776:K776">D774+D775</f>
        <v>5495</v>
      </c>
      <c r="E776" s="278">
        <f t="shared" si="308"/>
        <v>0</v>
      </c>
      <c r="F776" s="278">
        <f t="shared" si="308"/>
        <v>0</v>
      </c>
      <c r="G776" s="278">
        <f t="shared" si="308"/>
        <v>571</v>
      </c>
      <c r="H776" s="278">
        <f t="shared" si="308"/>
        <v>0</v>
      </c>
      <c r="I776" s="278">
        <f t="shared" si="308"/>
        <v>0</v>
      </c>
      <c r="J776" s="278">
        <f t="shared" si="308"/>
        <v>0</v>
      </c>
      <c r="K776" s="278">
        <f t="shared" si="308"/>
        <v>6366</v>
      </c>
      <c r="L776" s="3"/>
      <c r="M776" s="3"/>
      <c r="N776" s="3"/>
      <c r="O776" s="3"/>
      <c r="P776" s="3"/>
      <c r="Q776" s="3"/>
      <c r="R776" s="3"/>
    </row>
    <row r="777" spans="1:18" s="11" customFormat="1" ht="14.25" customHeight="1">
      <c r="A777" s="363"/>
      <c r="B777" s="387" t="s">
        <v>773</v>
      </c>
      <c r="C777" s="364"/>
      <c r="D777" s="364"/>
      <c r="E777" s="364"/>
      <c r="F777" s="364"/>
      <c r="G777" s="364"/>
      <c r="H777" s="364"/>
      <c r="I777" s="364"/>
      <c r="J777" s="364"/>
      <c r="K777" s="364">
        <f>SUM(C777:J777)</f>
        <v>0</v>
      </c>
      <c r="L777" s="3"/>
      <c r="M777" s="3"/>
      <c r="N777" s="3"/>
      <c r="O777" s="3"/>
      <c r="P777" s="3"/>
      <c r="Q777" s="3"/>
      <c r="R777" s="3"/>
    </row>
    <row r="778" spans="1:18" s="11" customFormat="1" ht="14.25" customHeight="1">
      <c r="A778" s="361"/>
      <c r="B778" s="194" t="s">
        <v>494</v>
      </c>
      <c r="C778" s="362"/>
      <c r="D778" s="362">
        <v>17150</v>
      </c>
      <c r="E778" s="362"/>
      <c r="F778" s="362"/>
      <c r="G778" s="362"/>
      <c r="H778" s="362"/>
      <c r="I778" s="362"/>
      <c r="J778" s="362"/>
      <c r="K778" s="364">
        <f>SUM(C778:J778)</f>
        <v>17150</v>
      </c>
      <c r="L778" s="3"/>
      <c r="M778" s="3"/>
      <c r="N778" s="3"/>
      <c r="O778" s="3"/>
      <c r="P778" s="3"/>
      <c r="Q778" s="3"/>
      <c r="R778" s="3"/>
    </row>
    <row r="779" spans="1:18" s="11" customFormat="1" ht="30" customHeight="1" thickBot="1">
      <c r="A779" s="200"/>
      <c r="B779" s="386" t="s">
        <v>783</v>
      </c>
      <c r="C779" s="278">
        <f>C777+C778</f>
        <v>0</v>
      </c>
      <c r="D779" s="278">
        <f aca="true" t="shared" si="309" ref="D779:K779">D777+D778</f>
        <v>17150</v>
      </c>
      <c r="E779" s="278">
        <f t="shared" si="309"/>
        <v>0</v>
      </c>
      <c r="F779" s="278">
        <f t="shared" si="309"/>
        <v>0</v>
      </c>
      <c r="G779" s="278">
        <f t="shared" si="309"/>
        <v>0</v>
      </c>
      <c r="H779" s="278">
        <f t="shared" si="309"/>
        <v>0</v>
      </c>
      <c r="I779" s="278">
        <f t="shared" si="309"/>
        <v>0</v>
      </c>
      <c r="J779" s="278">
        <f t="shared" si="309"/>
        <v>0</v>
      </c>
      <c r="K779" s="278">
        <f t="shared" si="309"/>
        <v>17150</v>
      </c>
      <c r="L779" s="3"/>
      <c r="M779" s="3"/>
      <c r="N779" s="3"/>
      <c r="O779" s="3"/>
      <c r="P779" s="3"/>
      <c r="Q779" s="3"/>
      <c r="R779" s="3"/>
    </row>
    <row r="780" spans="1:18" s="11" customFormat="1" ht="30" customHeight="1">
      <c r="A780" s="204" t="s">
        <v>56</v>
      </c>
      <c r="B780" s="204" t="s">
        <v>365</v>
      </c>
      <c r="C780" s="281">
        <f>C783+C789+C795+C798+C801+C804+C807+C786+C792</f>
        <v>95871</v>
      </c>
      <c r="D780" s="281">
        <f>D783+D789+D795+D798+D801+D804+D807+D786+D792</f>
        <v>106747</v>
      </c>
      <c r="E780" s="281">
        <f aca="true" t="shared" si="310" ref="E780:K780">E783+E789+E795+E798+E801+E804+E807+E786+E792</f>
        <v>50</v>
      </c>
      <c r="F780" s="281">
        <f t="shared" si="310"/>
        <v>0</v>
      </c>
      <c r="G780" s="281">
        <f t="shared" si="310"/>
        <v>55799</v>
      </c>
      <c r="H780" s="281">
        <f t="shared" si="310"/>
        <v>0</v>
      </c>
      <c r="I780" s="281">
        <f t="shared" si="310"/>
        <v>255000</v>
      </c>
      <c r="J780" s="281">
        <f t="shared" si="310"/>
        <v>0</v>
      </c>
      <c r="K780" s="281">
        <f t="shared" si="310"/>
        <v>513467</v>
      </c>
      <c r="L780" s="3"/>
      <c r="M780" s="3"/>
      <c r="N780" s="3"/>
      <c r="O780" s="3"/>
      <c r="P780" s="3"/>
      <c r="Q780" s="3"/>
      <c r="R780" s="3"/>
    </row>
    <row r="781" spans="1:18" s="11" customFormat="1" ht="15.75" customHeight="1">
      <c r="A781" s="28"/>
      <c r="B781" s="194" t="s">
        <v>494</v>
      </c>
      <c r="C781" s="55">
        <f>C784+C790+C796+C799+C802+C805+C808+C787+C793</f>
        <v>2400</v>
      </c>
      <c r="D781" s="55">
        <f>D784+D790+D796+D799+D802+D805+D808+D787+D793</f>
        <v>-5588</v>
      </c>
      <c r="E781" s="55">
        <f aca="true" t="shared" si="311" ref="E781:K781">E784+E790+E796+E799+E802+E805+E808+E787+E793</f>
        <v>0</v>
      </c>
      <c r="F781" s="55">
        <f t="shared" si="311"/>
        <v>0</v>
      </c>
      <c r="G781" s="55">
        <f t="shared" si="311"/>
        <v>0</v>
      </c>
      <c r="H781" s="55">
        <f t="shared" si="311"/>
        <v>0</v>
      </c>
      <c r="I781" s="55">
        <f t="shared" si="311"/>
        <v>1401</v>
      </c>
      <c r="J781" s="55">
        <f t="shared" si="311"/>
        <v>0</v>
      </c>
      <c r="K781" s="55">
        <f t="shared" si="311"/>
        <v>-1787</v>
      </c>
      <c r="L781" s="3"/>
      <c r="M781" s="3"/>
      <c r="N781" s="3"/>
      <c r="O781" s="3"/>
      <c r="P781" s="3"/>
      <c r="Q781" s="3"/>
      <c r="R781" s="3"/>
    </row>
    <row r="782" spans="1:18" s="11" customFormat="1" ht="30" customHeight="1" thickBot="1">
      <c r="A782" s="213"/>
      <c r="B782" s="213" t="s">
        <v>676</v>
      </c>
      <c r="C782" s="282">
        <f>C780+C781</f>
        <v>98271</v>
      </c>
      <c r="D782" s="282">
        <f aca="true" t="shared" si="312" ref="D782:K782">D780+D781</f>
        <v>101159</v>
      </c>
      <c r="E782" s="282">
        <f t="shared" si="312"/>
        <v>50</v>
      </c>
      <c r="F782" s="282">
        <f t="shared" si="312"/>
        <v>0</v>
      </c>
      <c r="G782" s="282">
        <f t="shared" si="312"/>
        <v>55799</v>
      </c>
      <c r="H782" s="282">
        <f t="shared" si="312"/>
        <v>0</v>
      </c>
      <c r="I782" s="282">
        <f t="shared" si="312"/>
        <v>256401</v>
      </c>
      <c r="J782" s="282">
        <f t="shared" si="312"/>
        <v>0</v>
      </c>
      <c r="K782" s="282">
        <f t="shared" si="312"/>
        <v>511680</v>
      </c>
      <c r="L782" s="3"/>
      <c r="M782" s="3"/>
      <c r="N782" s="3"/>
      <c r="O782" s="3"/>
      <c r="P782" s="3"/>
      <c r="Q782" s="3"/>
      <c r="R782" s="3"/>
    </row>
    <row r="783" spans="1:18" ht="15.75" customHeight="1">
      <c r="A783" s="210"/>
      <c r="B783" s="267" t="s">
        <v>75</v>
      </c>
      <c r="C783" s="275">
        <v>27929</v>
      </c>
      <c r="D783" s="149">
        <v>19286</v>
      </c>
      <c r="E783" s="149"/>
      <c r="F783" s="149"/>
      <c r="G783" s="149">
        <v>54279</v>
      </c>
      <c r="H783" s="149"/>
      <c r="I783" s="149"/>
      <c r="J783" s="149"/>
      <c r="K783" s="149">
        <f>SUM(C783:J783)</f>
        <v>101494</v>
      </c>
      <c r="L783" s="3"/>
      <c r="M783" s="3"/>
      <c r="N783" s="3"/>
      <c r="O783" s="3"/>
      <c r="P783" s="3"/>
      <c r="Q783" s="3"/>
      <c r="R783" s="3"/>
    </row>
    <row r="784" spans="1:18" s="11" customFormat="1" ht="15.75" customHeight="1">
      <c r="A784" s="30"/>
      <c r="B784" s="194" t="s">
        <v>494</v>
      </c>
      <c r="C784" s="40">
        <v>400</v>
      </c>
      <c r="D784" s="20">
        <v>-4056</v>
      </c>
      <c r="E784" s="20"/>
      <c r="F784" s="20"/>
      <c r="G784" s="20"/>
      <c r="H784" s="20"/>
      <c r="I784" s="20"/>
      <c r="J784" s="20"/>
      <c r="K784" s="149">
        <f>SUM(C784:J784)</f>
        <v>-3656</v>
      </c>
      <c r="L784" s="3"/>
      <c r="M784" s="3"/>
      <c r="N784" s="3"/>
      <c r="O784" s="3"/>
      <c r="P784" s="3"/>
      <c r="Q784" s="3"/>
      <c r="R784" s="3"/>
    </row>
    <row r="785" spans="1:18" s="11" customFormat="1" ht="30.75" customHeight="1" thickBot="1">
      <c r="A785" s="200"/>
      <c r="B785" s="225" t="s">
        <v>677</v>
      </c>
      <c r="C785" s="278">
        <f>C783+C784</f>
        <v>28329</v>
      </c>
      <c r="D785" s="278">
        <f aca="true" t="shared" si="313" ref="D785:K785">D783+D784</f>
        <v>15230</v>
      </c>
      <c r="E785" s="278">
        <f t="shared" si="313"/>
        <v>0</v>
      </c>
      <c r="F785" s="278">
        <f t="shared" si="313"/>
        <v>0</v>
      </c>
      <c r="G785" s="278">
        <f t="shared" si="313"/>
        <v>54279</v>
      </c>
      <c r="H785" s="278">
        <f t="shared" si="313"/>
        <v>0</v>
      </c>
      <c r="I785" s="278">
        <f t="shared" si="313"/>
        <v>0</v>
      </c>
      <c r="J785" s="278">
        <f t="shared" si="313"/>
        <v>0</v>
      </c>
      <c r="K785" s="278">
        <f t="shared" si="313"/>
        <v>97838</v>
      </c>
      <c r="L785" s="3"/>
      <c r="M785" s="3"/>
      <c r="N785" s="3"/>
      <c r="O785" s="3"/>
      <c r="P785" s="3"/>
      <c r="Q785" s="3"/>
      <c r="R785" s="3"/>
    </row>
    <row r="786" spans="1:18" s="11" customFormat="1" ht="17.25" customHeight="1">
      <c r="A786" s="366"/>
      <c r="B786" s="365" t="s">
        <v>743</v>
      </c>
      <c r="C786" s="367">
        <v>1500</v>
      </c>
      <c r="D786" s="367">
        <v>10236</v>
      </c>
      <c r="E786" s="367"/>
      <c r="F786" s="367"/>
      <c r="G786" s="367"/>
      <c r="H786" s="367"/>
      <c r="I786" s="367"/>
      <c r="J786" s="367"/>
      <c r="K786" s="149">
        <f>SUM(C786:J786)</f>
        <v>11736</v>
      </c>
      <c r="L786" s="3"/>
      <c r="M786" s="3"/>
      <c r="N786" s="3"/>
      <c r="O786" s="3"/>
      <c r="P786" s="3"/>
      <c r="Q786" s="3"/>
      <c r="R786" s="3"/>
    </row>
    <row r="787" spans="1:18" s="11" customFormat="1" ht="15" customHeight="1">
      <c r="A787" s="26"/>
      <c r="B787" s="194" t="s">
        <v>494</v>
      </c>
      <c r="C787" s="40">
        <v>-314</v>
      </c>
      <c r="D787" s="40">
        <v>314</v>
      </c>
      <c r="E787" s="40"/>
      <c r="F787" s="40"/>
      <c r="G787" s="40"/>
      <c r="H787" s="40"/>
      <c r="I787" s="40"/>
      <c r="J787" s="40"/>
      <c r="K787" s="149">
        <f>SUM(C787:J787)</f>
        <v>0</v>
      </c>
      <c r="L787" s="3"/>
      <c r="M787" s="3"/>
      <c r="N787" s="3"/>
      <c r="O787" s="3"/>
      <c r="P787" s="3"/>
      <c r="Q787" s="3"/>
      <c r="R787" s="3"/>
    </row>
    <row r="788" spans="1:18" s="11" customFormat="1" ht="17.25" customHeight="1" thickBot="1">
      <c r="A788" s="200"/>
      <c r="B788" s="225" t="s">
        <v>744</v>
      </c>
      <c r="C788" s="278">
        <f>C786+C787</f>
        <v>1186</v>
      </c>
      <c r="D788" s="278">
        <f aca="true" t="shared" si="314" ref="D788:K788">D786+D787</f>
        <v>10550</v>
      </c>
      <c r="E788" s="278">
        <f t="shared" si="314"/>
        <v>0</v>
      </c>
      <c r="F788" s="278">
        <f t="shared" si="314"/>
        <v>0</v>
      </c>
      <c r="G788" s="278">
        <f t="shared" si="314"/>
        <v>0</v>
      </c>
      <c r="H788" s="278">
        <f t="shared" si="314"/>
        <v>0</v>
      </c>
      <c r="I788" s="278">
        <f t="shared" si="314"/>
        <v>0</v>
      </c>
      <c r="J788" s="278">
        <f t="shared" si="314"/>
        <v>0</v>
      </c>
      <c r="K788" s="278">
        <f t="shared" si="314"/>
        <v>11736</v>
      </c>
      <c r="L788" s="3"/>
      <c r="M788" s="3"/>
      <c r="N788" s="3"/>
      <c r="O788" s="3"/>
      <c r="P788" s="3"/>
      <c r="Q788" s="3"/>
      <c r="R788" s="3"/>
    </row>
    <row r="789" spans="1:18" s="10" customFormat="1" ht="14.25" customHeight="1">
      <c r="A789" s="210"/>
      <c r="B789" s="215" t="s">
        <v>401</v>
      </c>
      <c r="C789" s="275">
        <v>1083</v>
      </c>
      <c r="D789" s="149">
        <v>17017</v>
      </c>
      <c r="E789" s="149"/>
      <c r="F789" s="149"/>
      <c r="G789" s="149"/>
      <c r="H789" s="149"/>
      <c r="I789" s="149"/>
      <c r="J789" s="149"/>
      <c r="K789" s="149">
        <f>SUM(C789:J789)</f>
        <v>18100</v>
      </c>
      <c r="L789" s="3"/>
      <c r="M789" s="3"/>
      <c r="N789" s="3"/>
      <c r="O789" s="3"/>
      <c r="P789" s="3"/>
      <c r="Q789" s="3"/>
      <c r="R789" s="3"/>
    </row>
    <row r="790" spans="1:18" s="11" customFormat="1" ht="14.25" customHeight="1">
      <c r="A790" s="30"/>
      <c r="B790" s="194" t="s">
        <v>494</v>
      </c>
      <c r="C790" s="40">
        <v>1139</v>
      </c>
      <c r="D790" s="20">
        <v>-1139</v>
      </c>
      <c r="E790" s="20"/>
      <c r="F790" s="20"/>
      <c r="G790" s="20"/>
      <c r="H790" s="20"/>
      <c r="I790" s="20"/>
      <c r="J790" s="20"/>
      <c r="K790" s="149">
        <f>SUM(C790:J790)</f>
        <v>0</v>
      </c>
      <c r="L790" s="3"/>
      <c r="M790" s="3"/>
      <c r="N790" s="3"/>
      <c r="O790" s="3"/>
      <c r="P790" s="3"/>
      <c r="Q790" s="3"/>
      <c r="R790" s="3"/>
    </row>
    <row r="791" spans="1:18" s="11" customFormat="1" ht="14.25" customHeight="1" thickBot="1">
      <c r="A791" s="200"/>
      <c r="B791" s="225" t="s">
        <v>678</v>
      </c>
      <c r="C791" s="278">
        <f>C789+C790</f>
        <v>2222</v>
      </c>
      <c r="D791" s="278">
        <f aca="true" t="shared" si="315" ref="D791:K791">D789+D790</f>
        <v>15878</v>
      </c>
      <c r="E791" s="278">
        <f t="shared" si="315"/>
        <v>0</v>
      </c>
      <c r="F791" s="278">
        <f t="shared" si="315"/>
        <v>0</v>
      </c>
      <c r="G791" s="278">
        <f t="shared" si="315"/>
        <v>0</v>
      </c>
      <c r="H791" s="278">
        <f t="shared" si="315"/>
        <v>0</v>
      </c>
      <c r="I791" s="278">
        <f t="shared" si="315"/>
        <v>0</v>
      </c>
      <c r="J791" s="278">
        <f t="shared" si="315"/>
        <v>0</v>
      </c>
      <c r="K791" s="278">
        <f t="shared" si="315"/>
        <v>18100</v>
      </c>
      <c r="L791" s="3"/>
      <c r="M791" s="3"/>
      <c r="N791" s="3"/>
      <c r="O791" s="3"/>
      <c r="P791" s="3"/>
      <c r="Q791" s="3"/>
      <c r="R791" s="3"/>
    </row>
    <row r="792" spans="1:18" s="11" customFormat="1" ht="14.25" customHeight="1">
      <c r="A792" s="359"/>
      <c r="B792" s="365" t="s">
        <v>827</v>
      </c>
      <c r="C792" s="367"/>
      <c r="D792" s="367">
        <v>1000</v>
      </c>
      <c r="E792" s="367"/>
      <c r="F792" s="367"/>
      <c r="G792" s="367"/>
      <c r="H792" s="367"/>
      <c r="I792" s="367"/>
      <c r="J792" s="367"/>
      <c r="K792" s="367">
        <f>SUM(C792:J792)</f>
        <v>1000</v>
      </c>
      <c r="L792" s="3"/>
      <c r="M792" s="3"/>
      <c r="N792" s="3"/>
      <c r="O792" s="3"/>
      <c r="P792" s="3"/>
      <c r="Q792" s="3"/>
      <c r="R792" s="3"/>
    </row>
    <row r="793" spans="1:18" s="11" customFormat="1" ht="14.25" customHeight="1">
      <c r="A793" s="361"/>
      <c r="B793" s="194" t="s">
        <v>494</v>
      </c>
      <c r="C793" s="40"/>
      <c r="D793" s="40">
        <v>58</v>
      </c>
      <c r="E793" s="40"/>
      <c r="F793" s="40"/>
      <c r="G793" s="40"/>
      <c r="H793" s="40"/>
      <c r="I793" s="40"/>
      <c r="J793" s="40"/>
      <c r="K793" s="40">
        <f>SUM(C793:J793)</f>
        <v>58</v>
      </c>
      <c r="L793" s="3"/>
      <c r="M793" s="3"/>
      <c r="N793" s="3"/>
      <c r="O793" s="3"/>
      <c r="P793" s="3"/>
      <c r="Q793" s="3"/>
      <c r="R793" s="3"/>
    </row>
    <row r="794" spans="1:18" s="11" customFormat="1" ht="14.25" customHeight="1" thickBot="1">
      <c r="A794" s="200"/>
      <c r="B794" s="225" t="s">
        <v>828</v>
      </c>
      <c r="C794" s="278">
        <f>C792+C793</f>
        <v>0</v>
      </c>
      <c r="D794" s="278">
        <f aca="true" t="shared" si="316" ref="D794:K794">D792+D793</f>
        <v>1058</v>
      </c>
      <c r="E794" s="278">
        <f t="shared" si="316"/>
        <v>0</v>
      </c>
      <c r="F794" s="278">
        <f t="shared" si="316"/>
        <v>0</v>
      </c>
      <c r="G794" s="278">
        <f t="shared" si="316"/>
        <v>0</v>
      </c>
      <c r="H794" s="278">
        <f t="shared" si="316"/>
        <v>0</v>
      </c>
      <c r="I794" s="278">
        <f t="shared" si="316"/>
        <v>0</v>
      </c>
      <c r="J794" s="278">
        <f t="shared" si="316"/>
        <v>0</v>
      </c>
      <c r="K794" s="278">
        <f t="shared" si="316"/>
        <v>1058</v>
      </c>
      <c r="L794" s="3"/>
      <c r="M794" s="3"/>
      <c r="N794" s="3"/>
      <c r="O794" s="3"/>
      <c r="P794" s="3"/>
      <c r="Q794" s="3"/>
      <c r="R794" s="3"/>
    </row>
    <row r="795" spans="1:18" ht="14.25" customHeight="1">
      <c r="A795" s="210"/>
      <c r="B795" s="215" t="s">
        <v>680</v>
      </c>
      <c r="C795" s="275">
        <v>18777</v>
      </c>
      <c r="D795" s="149">
        <v>31538</v>
      </c>
      <c r="E795" s="149"/>
      <c r="F795" s="149"/>
      <c r="G795" s="149"/>
      <c r="H795" s="149"/>
      <c r="I795" s="149"/>
      <c r="J795" s="149"/>
      <c r="K795" s="149">
        <f>SUM(C795:J795)</f>
        <v>50315</v>
      </c>
      <c r="L795" s="3"/>
      <c r="M795" s="3"/>
      <c r="N795" s="3"/>
      <c r="O795" s="3"/>
      <c r="P795" s="3"/>
      <c r="Q795" s="3"/>
      <c r="R795" s="3"/>
    </row>
    <row r="796" spans="1:18" s="11" customFormat="1" ht="14.25" customHeight="1">
      <c r="A796" s="30"/>
      <c r="B796" s="194" t="s">
        <v>494</v>
      </c>
      <c r="C796" s="40">
        <v>625</v>
      </c>
      <c r="D796" s="20">
        <v>-215</v>
      </c>
      <c r="E796" s="20"/>
      <c r="F796" s="20"/>
      <c r="G796" s="20"/>
      <c r="H796" s="20"/>
      <c r="I796" s="20"/>
      <c r="J796" s="20"/>
      <c r="K796" s="149">
        <f>SUM(C796:J796)</f>
        <v>410</v>
      </c>
      <c r="L796" s="3"/>
      <c r="M796" s="3"/>
      <c r="N796" s="3"/>
      <c r="O796" s="3"/>
      <c r="P796" s="3"/>
      <c r="Q796" s="3"/>
      <c r="R796" s="3"/>
    </row>
    <row r="797" spans="1:18" s="11" customFormat="1" ht="27" customHeight="1" thickBot="1">
      <c r="A797" s="200"/>
      <c r="B797" s="225" t="s">
        <v>681</v>
      </c>
      <c r="C797" s="278">
        <f>C795+C796</f>
        <v>19402</v>
      </c>
      <c r="D797" s="278">
        <f aca="true" t="shared" si="317" ref="D797:K797">D795+D796</f>
        <v>31323</v>
      </c>
      <c r="E797" s="278">
        <f t="shared" si="317"/>
        <v>0</v>
      </c>
      <c r="F797" s="278">
        <f t="shared" si="317"/>
        <v>0</v>
      </c>
      <c r="G797" s="278">
        <f t="shared" si="317"/>
        <v>0</v>
      </c>
      <c r="H797" s="278">
        <f t="shared" si="317"/>
        <v>0</v>
      </c>
      <c r="I797" s="278">
        <f t="shared" si="317"/>
        <v>0</v>
      </c>
      <c r="J797" s="278">
        <f t="shared" si="317"/>
        <v>0</v>
      </c>
      <c r="K797" s="278">
        <f t="shared" si="317"/>
        <v>50725</v>
      </c>
      <c r="L797" s="3"/>
      <c r="M797" s="3"/>
      <c r="N797" s="3"/>
      <c r="O797" s="3"/>
      <c r="P797" s="3"/>
      <c r="Q797" s="3"/>
      <c r="R797" s="3"/>
    </row>
    <row r="798" spans="1:18" ht="14.25" customHeight="1">
      <c r="A798" s="210"/>
      <c r="B798" s="215" t="s">
        <v>679</v>
      </c>
      <c r="C798" s="275">
        <v>21765</v>
      </c>
      <c r="D798" s="149">
        <v>13014</v>
      </c>
      <c r="E798" s="149"/>
      <c r="F798" s="149"/>
      <c r="G798" s="149">
        <v>700</v>
      </c>
      <c r="H798" s="149"/>
      <c r="I798" s="149"/>
      <c r="J798" s="149"/>
      <c r="K798" s="149">
        <f>SUM(C798:J798)</f>
        <v>35479</v>
      </c>
      <c r="L798" s="3"/>
      <c r="M798" s="3"/>
      <c r="N798" s="3"/>
      <c r="O798" s="3"/>
      <c r="P798" s="3"/>
      <c r="Q798" s="3"/>
      <c r="R798" s="3"/>
    </row>
    <row r="799" spans="1:18" s="11" customFormat="1" ht="14.25" customHeight="1">
      <c r="A799" s="30"/>
      <c r="B799" s="194" t="s">
        <v>494</v>
      </c>
      <c r="C799" s="40"/>
      <c r="D799" s="20"/>
      <c r="E799" s="20"/>
      <c r="F799" s="20"/>
      <c r="G799" s="20"/>
      <c r="H799" s="20"/>
      <c r="I799" s="20"/>
      <c r="J799" s="20"/>
      <c r="K799" s="149">
        <f>SUM(C799:J799)</f>
        <v>0</v>
      </c>
      <c r="L799" s="3"/>
      <c r="M799" s="3"/>
      <c r="N799" s="3"/>
      <c r="O799" s="3"/>
      <c r="P799" s="3"/>
      <c r="Q799" s="3"/>
      <c r="R799" s="3"/>
    </row>
    <row r="800" spans="1:18" s="11" customFormat="1" ht="27" customHeight="1" thickBot="1">
      <c r="A800" s="200"/>
      <c r="B800" s="225" t="s">
        <v>682</v>
      </c>
      <c r="C800" s="278">
        <f>C798+C799</f>
        <v>21765</v>
      </c>
      <c r="D800" s="278">
        <f aca="true" t="shared" si="318" ref="D800:K800">D798+D799</f>
        <v>13014</v>
      </c>
      <c r="E800" s="278">
        <f t="shared" si="318"/>
        <v>0</v>
      </c>
      <c r="F800" s="278">
        <f t="shared" si="318"/>
        <v>0</v>
      </c>
      <c r="G800" s="278">
        <f t="shared" si="318"/>
        <v>700</v>
      </c>
      <c r="H800" s="278">
        <f t="shared" si="318"/>
        <v>0</v>
      </c>
      <c r="I800" s="278">
        <f t="shared" si="318"/>
        <v>0</v>
      </c>
      <c r="J800" s="278">
        <f t="shared" si="318"/>
        <v>0</v>
      </c>
      <c r="K800" s="278">
        <f t="shared" si="318"/>
        <v>35479</v>
      </c>
      <c r="L800" s="3"/>
      <c r="M800" s="3"/>
      <c r="N800" s="3"/>
      <c r="O800" s="3"/>
      <c r="P800" s="3"/>
      <c r="Q800" s="3"/>
      <c r="R800" s="3"/>
    </row>
    <row r="801" spans="1:18" s="11" customFormat="1" ht="14.25" customHeight="1">
      <c r="A801" s="210"/>
      <c r="B801" s="215" t="s">
        <v>107</v>
      </c>
      <c r="C801" s="275">
        <v>4323</v>
      </c>
      <c r="D801" s="149">
        <v>2970</v>
      </c>
      <c r="E801" s="149"/>
      <c r="F801" s="149"/>
      <c r="G801" s="149">
        <v>820</v>
      </c>
      <c r="H801" s="149"/>
      <c r="I801" s="149"/>
      <c r="J801" s="149"/>
      <c r="K801" s="149">
        <f>SUM(C801:J801)</f>
        <v>8113</v>
      </c>
      <c r="L801" s="3"/>
      <c r="M801" s="3"/>
      <c r="N801" s="3"/>
      <c r="O801" s="3"/>
      <c r="P801" s="3"/>
      <c r="Q801" s="3"/>
      <c r="R801" s="3"/>
    </row>
    <row r="802" spans="1:18" s="11" customFormat="1" ht="14.25" customHeight="1">
      <c r="A802" s="30"/>
      <c r="B802" s="194" t="s">
        <v>494</v>
      </c>
      <c r="C802" s="40"/>
      <c r="D802" s="20"/>
      <c r="E802" s="20"/>
      <c r="F802" s="20"/>
      <c r="G802" s="20"/>
      <c r="H802" s="20"/>
      <c r="I802" s="20"/>
      <c r="J802" s="20"/>
      <c r="K802" s="149">
        <f>SUM(C802:J802)</f>
        <v>0</v>
      </c>
      <c r="L802" s="3"/>
      <c r="M802" s="3"/>
      <c r="N802" s="3"/>
      <c r="O802" s="3"/>
      <c r="P802" s="3"/>
      <c r="Q802" s="3"/>
      <c r="R802" s="3"/>
    </row>
    <row r="803" spans="1:18" s="11" customFormat="1" ht="25.5" customHeight="1" thickBot="1">
      <c r="A803" s="200"/>
      <c r="B803" s="225" t="s">
        <v>683</v>
      </c>
      <c r="C803" s="278">
        <f>C801+C802</f>
        <v>4323</v>
      </c>
      <c r="D803" s="278">
        <f aca="true" t="shared" si="319" ref="D803:K803">D801+D802</f>
        <v>2970</v>
      </c>
      <c r="E803" s="278">
        <f t="shared" si="319"/>
        <v>0</v>
      </c>
      <c r="F803" s="278">
        <f t="shared" si="319"/>
        <v>0</v>
      </c>
      <c r="G803" s="278">
        <f t="shared" si="319"/>
        <v>820</v>
      </c>
      <c r="H803" s="278">
        <f t="shared" si="319"/>
        <v>0</v>
      </c>
      <c r="I803" s="278">
        <f t="shared" si="319"/>
        <v>0</v>
      </c>
      <c r="J803" s="278">
        <f t="shared" si="319"/>
        <v>0</v>
      </c>
      <c r="K803" s="278">
        <f t="shared" si="319"/>
        <v>8113</v>
      </c>
      <c r="L803" s="3"/>
      <c r="M803" s="3"/>
      <c r="N803" s="3"/>
      <c r="O803" s="3"/>
      <c r="P803" s="3"/>
      <c r="Q803" s="3"/>
      <c r="R803" s="3"/>
    </row>
    <row r="804" spans="1:18" s="11" customFormat="1" ht="14.25" customHeight="1">
      <c r="A804" s="210"/>
      <c r="B804" s="215" t="s">
        <v>102</v>
      </c>
      <c r="C804" s="275">
        <v>20494</v>
      </c>
      <c r="D804" s="149">
        <v>11686</v>
      </c>
      <c r="E804" s="149">
        <v>50</v>
      </c>
      <c r="F804" s="149"/>
      <c r="G804" s="149"/>
      <c r="H804" s="149"/>
      <c r="I804" s="149"/>
      <c r="J804" s="149"/>
      <c r="K804" s="149">
        <f>SUM(C804:J804)</f>
        <v>32230</v>
      </c>
      <c r="L804" s="3"/>
      <c r="M804" s="3"/>
      <c r="N804" s="3"/>
      <c r="O804" s="3"/>
      <c r="P804" s="3"/>
      <c r="Q804" s="3"/>
      <c r="R804" s="3"/>
    </row>
    <row r="805" spans="1:18" s="11" customFormat="1" ht="14.25" customHeight="1">
      <c r="A805" s="30"/>
      <c r="B805" s="194" t="s">
        <v>494</v>
      </c>
      <c r="C805" s="40">
        <v>550</v>
      </c>
      <c r="D805" s="20">
        <v>-550</v>
      </c>
      <c r="E805" s="20"/>
      <c r="F805" s="20"/>
      <c r="G805" s="20"/>
      <c r="H805" s="20"/>
      <c r="I805" s="20"/>
      <c r="J805" s="20"/>
      <c r="K805" s="149">
        <f>SUM(C805:J805)</f>
        <v>0</v>
      </c>
      <c r="L805" s="3"/>
      <c r="M805" s="3"/>
      <c r="N805" s="3"/>
      <c r="O805" s="3"/>
      <c r="P805" s="3"/>
      <c r="Q805" s="3"/>
      <c r="R805" s="3"/>
    </row>
    <row r="806" spans="1:18" s="11" customFormat="1" ht="15.75" customHeight="1" thickBot="1">
      <c r="A806" s="200"/>
      <c r="B806" s="225" t="s">
        <v>684</v>
      </c>
      <c r="C806" s="278">
        <f>C804+C805</f>
        <v>21044</v>
      </c>
      <c r="D806" s="278">
        <f aca="true" t="shared" si="320" ref="D806:K806">D804+D805</f>
        <v>11136</v>
      </c>
      <c r="E806" s="278">
        <f t="shared" si="320"/>
        <v>50</v>
      </c>
      <c r="F806" s="278">
        <f t="shared" si="320"/>
        <v>0</v>
      </c>
      <c r="G806" s="278">
        <f t="shared" si="320"/>
        <v>0</v>
      </c>
      <c r="H806" s="278">
        <f t="shared" si="320"/>
        <v>0</v>
      </c>
      <c r="I806" s="278">
        <f t="shared" si="320"/>
        <v>0</v>
      </c>
      <c r="J806" s="278">
        <f t="shared" si="320"/>
        <v>0</v>
      </c>
      <c r="K806" s="278">
        <f t="shared" si="320"/>
        <v>32230</v>
      </c>
      <c r="L806" s="3"/>
      <c r="M806" s="3"/>
      <c r="N806" s="3"/>
      <c r="O806" s="3"/>
      <c r="P806" s="3"/>
      <c r="Q806" s="3"/>
      <c r="R806" s="3"/>
    </row>
    <row r="807" spans="1:18" ht="26.25" customHeight="1">
      <c r="A807" s="210"/>
      <c r="B807" s="267" t="s">
        <v>57</v>
      </c>
      <c r="C807" s="279"/>
      <c r="D807" s="149"/>
      <c r="E807" s="149"/>
      <c r="F807" s="149"/>
      <c r="G807" s="149"/>
      <c r="H807" s="149"/>
      <c r="I807" s="149">
        <v>255000</v>
      </c>
      <c r="J807" s="149"/>
      <c r="K807" s="149">
        <f>SUM(C807:J807)</f>
        <v>255000</v>
      </c>
      <c r="L807" s="3"/>
      <c r="M807" s="3"/>
      <c r="N807" s="3"/>
      <c r="O807" s="3"/>
      <c r="P807" s="3"/>
      <c r="Q807" s="3"/>
      <c r="R807" s="3"/>
    </row>
    <row r="808" spans="1:18" s="11" customFormat="1" ht="15" customHeight="1">
      <c r="A808" s="30"/>
      <c r="B808" s="194" t="s">
        <v>494</v>
      </c>
      <c r="C808" s="53"/>
      <c r="D808" s="20"/>
      <c r="E808" s="20"/>
      <c r="F808" s="20"/>
      <c r="G808" s="20"/>
      <c r="H808" s="20"/>
      <c r="I808" s="20">
        <v>1401</v>
      </c>
      <c r="J808" s="20"/>
      <c r="K808" s="149">
        <f>SUM(C808:J808)</f>
        <v>1401</v>
      </c>
      <c r="L808" s="3"/>
      <c r="M808" s="3"/>
      <c r="N808" s="3"/>
      <c r="O808" s="3"/>
      <c r="P808" s="3"/>
      <c r="Q808" s="3"/>
      <c r="R808" s="3"/>
    </row>
    <row r="809" spans="1:18" s="11" customFormat="1" ht="26.25" customHeight="1" thickBot="1">
      <c r="A809" s="200"/>
      <c r="B809" s="225" t="s">
        <v>685</v>
      </c>
      <c r="C809" s="278">
        <f>C807+C808</f>
        <v>0</v>
      </c>
      <c r="D809" s="278">
        <f aca="true" t="shared" si="321" ref="D809:K809">D807+D808</f>
        <v>0</v>
      </c>
      <c r="E809" s="278">
        <f t="shared" si="321"/>
        <v>0</v>
      </c>
      <c r="F809" s="278">
        <f t="shared" si="321"/>
        <v>0</v>
      </c>
      <c r="G809" s="278">
        <f t="shared" si="321"/>
        <v>0</v>
      </c>
      <c r="H809" s="278">
        <f t="shared" si="321"/>
        <v>0</v>
      </c>
      <c r="I809" s="278">
        <f t="shared" si="321"/>
        <v>256401</v>
      </c>
      <c r="J809" s="278">
        <f t="shared" si="321"/>
        <v>0</v>
      </c>
      <c r="K809" s="278">
        <f t="shared" si="321"/>
        <v>256401</v>
      </c>
      <c r="L809" s="3"/>
      <c r="M809" s="3"/>
      <c r="N809" s="3"/>
      <c r="O809" s="3"/>
      <c r="P809" s="3"/>
      <c r="Q809" s="3"/>
      <c r="R809" s="3"/>
    </row>
    <row r="810" spans="1:18" ht="15.75" customHeight="1">
      <c r="A810" s="255" t="s">
        <v>368</v>
      </c>
      <c r="B810" s="255" t="s">
        <v>58</v>
      </c>
      <c r="C810" s="283">
        <f aca="true" t="shared" si="322" ref="C810:J810">C816+C864+C867+C915+C987+C813</f>
        <v>1042449</v>
      </c>
      <c r="D810" s="283">
        <f t="shared" si="322"/>
        <v>335181</v>
      </c>
      <c r="E810" s="283">
        <f t="shared" si="322"/>
        <v>13715</v>
      </c>
      <c r="F810" s="283">
        <f t="shared" si="322"/>
        <v>0</v>
      </c>
      <c r="G810" s="283">
        <f t="shared" si="322"/>
        <v>50307</v>
      </c>
      <c r="H810" s="283">
        <f t="shared" si="322"/>
        <v>555849</v>
      </c>
      <c r="I810" s="283">
        <f t="shared" si="322"/>
        <v>80885</v>
      </c>
      <c r="J810" s="283">
        <f t="shared" si="322"/>
        <v>0</v>
      </c>
      <c r="K810" s="183">
        <f>SUM(C810:J810)</f>
        <v>2078386</v>
      </c>
      <c r="L810" s="3"/>
      <c r="M810" s="3"/>
      <c r="N810" s="3"/>
      <c r="O810" s="3"/>
      <c r="P810" s="3"/>
      <c r="Q810" s="3"/>
      <c r="R810" s="3"/>
    </row>
    <row r="811" spans="1:18" s="11" customFormat="1" ht="15.75" customHeight="1">
      <c r="A811" s="23"/>
      <c r="B811" s="261" t="s">
        <v>494</v>
      </c>
      <c r="C811" s="57">
        <f aca="true" t="shared" si="323" ref="C811:J811">C817+C865+C868+C916+C988+C814</f>
        <v>1607</v>
      </c>
      <c r="D811" s="57">
        <f t="shared" si="323"/>
        <v>-1630</v>
      </c>
      <c r="E811" s="57">
        <f t="shared" si="323"/>
        <v>1466</v>
      </c>
      <c r="F811" s="57">
        <f t="shared" si="323"/>
        <v>0</v>
      </c>
      <c r="G811" s="57">
        <f t="shared" si="323"/>
        <v>49492</v>
      </c>
      <c r="H811" s="57">
        <f t="shared" si="323"/>
        <v>1483</v>
      </c>
      <c r="I811" s="57">
        <f t="shared" si="323"/>
        <v>-2641</v>
      </c>
      <c r="J811" s="57">
        <f t="shared" si="323"/>
        <v>0</v>
      </c>
      <c r="K811" s="57">
        <f>K817+K865+K868+K916+K988+K814</f>
        <v>49777</v>
      </c>
      <c r="L811" s="3"/>
      <c r="M811" s="3"/>
      <c r="N811" s="3"/>
      <c r="O811" s="3"/>
      <c r="P811" s="3"/>
      <c r="Q811" s="3"/>
      <c r="R811" s="3"/>
    </row>
    <row r="812" spans="1:18" s="11" customFormat="1" ht="15.75" customHeight="1" thickBot="1">
      <c r="A812" s="299"/>
      <c r="B812" s="299" t="s">
        <v>688</v>
      </c>
      <c r="C812" s="300">
        <f>C810+C811</f>
        <v>1044056</v>
      </c>
      <c r="D812" s="300">
        <f aca="true" t="shared" si="324" ref="D812:K812">D810+D811</f>
        <v>333551</v>
      </c>
      <c r="E812" s="300">
        <f t="shared" si="324"/>
        <v>15181</v>
      </c>
      <c r="F812" s="300">
        <f t="shared" si="324"/>
        <v>0</v>
      </c>
      <c r="G812" s="300">
        <f t="shared" si="324"/>
        <v>99799</v>
      </c>
      <c r="H812" s="300">
        <f t="shared" si="324"/>
        <v>557332</v>
      </c>
      <c r="I812" s="300">
        <f t="shared" si="324"/>
        <v>78244</v>
      </c>
      <c r="J812" s="300">
        <f t="shared" si="324"/>
        <v>0</v>
      </c>
      <c r="K812" s="300">
        <f t="shared" si="324"/>
        <v>2128163</v>
      </c>
      <c r="L812" s="3"/>
      <c r="M812" s="3"/>
      <c r="N812" s="3"/>
      <c r="O812" s="3"/>
      <c r="P812" s="3"/>
      <c r="Q812" s="3"/>
      <c r="R812" s="3"/>
    </row>
    <row r="813" spans="1:18" s="11" customFormat="1" ht="15.75" customHeight="1">
      <c r="A813" s="336" t="s">
        <v>723</v>
      </c>
      <c r="B813" s="336" t="s">
        <v>724</v>
      </c>
      <c r="C813" s="337">
        <v>11819</v>
      </c>
      <c r="D813" s="337"/>
      <c r="E813" s="337"/>
      <c r="F813" s="337"/>
      <c r="G813" s="337"/>
      <c r="H813" s="337">
        <v>55367</v>
      </c>
      <c r="I813" s="337"/>
      <c r="J813" s="337"/>
      <c r="K813" s="337">
        <f>SUM(C813:J813)</f>
        <v>67186</v>
      </c>
      <c r="L813" s="3"/>
      <c r="M813" s="3"/>
      <c r="N813" s="3"/>
      <c r="O813" s="3"/>
      <c r="P813" s="3"/>
      <c r="Q813" s="3"/>
      <c r="R813" s="3"/>
    </row>
    <row r="814" spans="1:18" s="11" customFormat="1" ht="15.75" customHeight="1">
      <c r="A814" s="33"/>
      <c r="B814" s="338" t="s">
        <v>494</v>
      </c>
      <c r="C814" s="339"/>
      <c r="D814" s="339"/>
      <c r="E814" s="339"/>
      <c r="F814" s="339"/>
      <c r="G814" s="339"/>
      <c r="H814" s="339"/>
      <c r="I814" s="339"/>
      <c r="J814" s="339"/>
      <c r="K814" s="339">
        <f>SUM(C814:J814)</f>
        <v>0</v>
      </c>
      <c r="L814" s="3"/>
      <c r="M814" s="3"/>
      <c r="N814" s="3"/>
      <c r="O814" s="3"/>
      <c r="P814" s="3"/>
      <c r="Q814" s="3"/>
      <c r="R814" s="3"/>
    </row>
    <row r="815" spans="1:18" s="11" customFormat="1" ht="31.5" customHeight="1" thickBot="1">
      <c r="A815" s="191"/>
      <c r="B815" s="191" t="s">
        <v>725</v>
      </c>
      <c r="C815" s="340">
        <f>C814+C813</f>
        <v>11819</v>
      </c>
      <c r="D815" s="340">
        <f aca="true" t="shared" si="325" ref="D815:K815">D814+D813</f>
        <v>0</v>
      </c>
      <c r="E815" s="340">
        <f t="shared" si="325"/>
        <v>0</v>
      </c>
      <c r="F815" s="340">
        <f t="shared" si="325"/>
        <v>0</v>
      </c>
      <c r="G815" s="340">
        <f t="shared" si="325"/>
        <v>0</v>
      </c>
      <c r="H815" s="340">
        <f t="shared" si="325"/>
        <v>55367</v>
      </c>
      <c r="I815" s="340">
        <f t="shared" si="325"/>
        <v>0</v>
      </c>
      <c r="J815" s="340">
        <f t="shared" si="325"/>
        <v>0</v>
      </c>
      <c r="K815" s="340">
        <f t="shared" si="325"/>
        <v>67186</v>
      </c>
      <c r="L815" s="3"/>
      <c r="M815" s="3"/>
      <c r="N815" s="3"/>
      <c r="O815" s="3"/>
      <c r="P815" s="3"/>
      <c r="Q815" s="3"/>
      <c r="R815" s="3"/>
    </row>
    <row r="816" spans="1:18" ht="15.75" customHeight="1">
      <c r="A816" s="147" t="s">
        <v>77</v>
      </c>
      <c r="B816" s="185" t="s">
        <v>374</v>
      </c>
      <c r="C816" s="231">
        <f>C819+C822+C825+C828+C831+C834+C837+C840+C843+C846+C849+C852+C855+C858+C861</f>
        <v>172527</v>
      </c>
      <c r="D816" s="231">
        <f aca="true" t="shared" si="326" ref="D816:K816">D819+D822+D825+D828+D831+D834+D837+D840+D843+D846+D849+D852+D855+D858+D861</f>
        <v>31546</v>
      </c>
      <c r="E816" s="231">
        <f t="shared" si="326"/>
        <v>0</v>
      </c>
      <c r="F816" s="231">
        <f t="shared" si="326"/>
        <v>0</v>
      </c>
      <c r="G816" s="231">
        <f t="shared" si="326"/>
        <v>5476</v>
      </c>
      <c r="H816" s="231">
        <f t="shared" si="326"/>
        <v>0</v>
      </c>
      <c r="I816" s="231">
        <f t="shared" si="326"/>
        <v>0</v>
      </c>
      <c r="J816" s="231">
        <f t="shared" si="326"/>
        <v>0</v>
      </c>
      <c r="K816" s="231">
        <f t="shared" si="326"/>
        <v>209549</v>
      </c>
      <c r="L816" s="3"/>
      <c r="M816" s="3"/>
      <c r="N816" s="3"/>
      <c r="O816" s="3"/>
      <c r="P816" s="3"/>
      <c r="Q816" s="3"/>
      <c r="R816" s="3"/>
    </row>
    <row r="817" spans="1:18" s="11" customFormat="1" ht="15.75" customHeight="1">
      <c r="A817" s="18"/>
      <c r="B817" s="194" t="s">
        <v>494</v>
      </c>
      <c r="C817" s="36">
        <f>C820+C823+C826+C829+C832+C835+C838+C841+C844+C847+C850+C853+C856+C859+C862</f>
        <v>48</v>
      </c>
      <c r="D817" s="36">
        <f>D820+D823+D826+D829+D832+D835+D838+D841+D844+D847+D850+D853+D856+D859+D862</f>
        <v>-1158</v>
      </c>
      <c r="E817" s="36">
        <f aca="true" t="shared" si="327" ref="E817:K817">E820+E823+E826+E829+E832+E835+E838+E841+E844+E847+E850+E853+E856+E859+E862</f>
        <v>0</v>
      </c>
      <c r="F817" s="36">
        <f t="shared" si="327"/>
        <v>0</v>
      </c>
      <c r="G817" s="36">
        <f t="shared" si="327"/>
        <v>1210</v>
      </c>
      <c r="H817" s="36">
        <f t="shared" si="327"/>
        <v>0</v>
      </c>
      <c r="I817" s="36">
        <f t="shared" si="327"/>
        <v>0</v>
      </c>
      <c r="J817" s="36">
        <f t="shared" si="327"/>
        <v>0</v>
      </c>
      <c r="K817" s="36">
        <f t="shared" si="327"/>
        <v>100</v>
      </c>
      <c r="L817" s="3"/>
      <c r="M817" s="3"/>
      <c r="N817" s="3"/>
      <c r="O817" s="3"/>
      <c r="P817" s="3"/>
      <c r="Q817" s="3"/>
      <c r="R817" s="3"/>
    </row>
    <row r="818" spans="1:18" s="11" customFormat="1" ht="28.5" customHeight="1" thickBot="1">
      <c r="A818" s="162"/>
      <c r="B818" s="191" t="s">
        <v>689</v>
      </c>
      <c r="C818" s="253">
        <f>C816+C817</f>
        <v>172575</v>
      </c>
      <c r="D818" s="253">
        <f aca="true" t="shared" si="328" ref="D818:J818">D816+D817</f>
        <v>30388</v>
      </c>
      <c r="E818" s="253">
        <f t="shared" si="328"/>
        <v>0</v>
      </c>
      <c r="F818" s="253">
        <f t="shared" si="328"/>
        <v>0</v>
      </c>
      <c r="G818" s="253">
        <f t="shared" si="328"/>
        <v>6686</v>
      </c>
      <c r="H818" s="253">
        <f t="shared" si="328"/>
        <v>0</v>
      </c>
      <c r="I818" s="253">
        <f t="shared" si="328"/>
        <v>0</v>
      </c>
      <c r="J818" s="253">
        <f t="shared" si="328"/>
        <v>0</v>
      </c>
      <c r="K818" s="253">
        <f>K816+K817</f>
        <v>209649</v>
      </c>
      <c r="L818" s="3"/>
      <c r="M818" s="3"/>
      <c r="N818" s="3"/>
      <c r="O818" s="3"/>
      <c r="P818" s="3"/>
      <c r="Q818" s="3"/>
      <c r="R818" s="3"/>
    </row>
    <row r="819" spans="1:18" ht="15" customHeight="1">
      <c r="A819" s="218" t="s">
        <v>77</v>
      </c>
      <c r="B819" s="267" t="s">
        <v>21</v>
      </c>
      <c r="C819" s="149">
        <v>172527</v>
      </c>
      <c r="D819" s="149">
        <v>8472</v>
      </c>
      <c r="E819" s="149"/>
      <c r="F819" s="149"/>
      <c r="G819" s="149">
        <v>5000</v>
      </c>
      <c r="H819" s="149"/>
      <c r="I819" s="149"/>
      <c r="J819" s="149"/>
      <c r="K819" s="301">
        <f>SUM(C819:J819)</f>
        <v>185999</v>
      </c>
      <c r="L819" s="3"/>
      <c r="M819" s="3"/>
      <c r="N819" s="3"/>
      <c r="O819" s="3"/>
      <c r="P819" s="3"/>
      <c r="Q819" s="3"/>
      <c r="R819" s="3"/>
    </row>
    <row r="820" spans="1:18" s="11" customFormat="1" ht="15" customHeight="1">
      <c r="A820" s="31"/>
      <c r="B820" s="194" t="s">
        <v>494</v>
      </c>
      <c r="C820" s="20"/>
      <c r="D820" s="20"/>
      <c r="E820" s="20"/>
      <c r="F820" s="20"/>
      <c r="G820" s="20"/>
      <c r="H820" s="20"/>
      <c r="I820" s="20"/>
      <c r="J820" s="20"/>
      <c r="K820" s="301">
        <f>SUM(C820:J820)</f>
        <v>0</v>
      </c>
      <c r="L820" s="3"/>
      <c r="M820" s="3"/>
      <c r="N820" s="3"/>
      <c r="O820" s="3"/>
      <c r="P820" s="3"/>
      <c r="Q820" s="3"/>
      <c r="R820" s="3"/>
    </row>
    <row r="821" spans="1:18" s="11" customFormat="1" ht="27" customHeight="1" thickBot="1">
      <c r="A821" s="303"/>
      <c r="B821" s="225" t="s">
        <v>690</v>
      </c>
      <c r="C821" s="156">
        <f>C819+C820</f>
        <v>172527</v>
      </c>
      <c r="D821" s="156">
        <f aca="true" t="shared" si="329" ref="D821:K821">D819+D820</f>
        <v>8472</v>
      </c>
      <c r="E821" s="156">
        <f>E819+E820</f>
        <v>0</v>
      </c>
      <c r="F821" s="156">
        <f t="shared" si="329"/>
        <v>0</v>
      </c>
      <c r="G821" s="156">
        <f t="shared" si="329"/>
        <v>5000</v>
      </c>
      <c r="H821" s="156">
        <f t="shared" si="329"/>
        <v>0</v>
      </c>
      <c r="I821" s="156">
        <f t="shared" si="329"/>
        <v>0</v>
      </c>
      <c r="J821" s="156">
        <f t="shared" si="329"/>
        <v>0</v>
      </c>
      <c r="K821" s="156">
        <f t="shared" si="329"/>
        <v>185999</v>
      </c>
      <c r="L821" s="3"/>
      <c r="M821" s="3"/>
      <c r="N821" s="3"/>
      <c r="O821" s="3"/>
      <c r="P821" s="3"/>
      <c r="Q821" s="3"/>
      <c r="R821" s="3"/>
    </row>
    <row r="822" spans="1:18" ht="13.5" customHeight="1">
      <c r="A822" s="302"/>
      <c r="B822" s="157" t="s">
        <v>1</v>
      </c>
      <c r="C822" s="149"/>
      <c r="D822" s="149">
        <v>3000</v>
      </c>
      <c r="E822" s="149"/>
      <c r="F822" s="149"/>
      <c r="G822" s="149"/>
      <c r="H822" s="149"/>
      <c r="I822" s="149"/>
      <c r="J822" s="149"/>
      <c r="K822" s="301">
        <f>SUM(C822:J822)</f>
        <v>3000</v>
      </c>
      <c r="L822" s="3"/>
      <c r="M822" s="3"/>
      <c r="N822" s="3"/>
      <c r="O822" s="3"/>
      <c r="P822" s="3"/>
      <c r="Q822" s="3"/>
      <c r="R822" s="3"/>
    </row>
    <row r="823" spans="1:18" s="11" customFormat="1" ht="15.75" customHeight="1">
      <c r="A823" s="41"/>
      <c r="B823" s="194" t="s">
        <v>494</v>
      </c>
      <c r="C823" s="20"/>
      <c r="D823" s="20"/>
      <c r="E823" s="20"/>
      <c r="F823" s="20"/>
      <c r="G823" s="20"/>
      <c r="H823" s="20"/>
      <c r="I823" s="20"/>
      <c r="J823" s="20"/>
      <c r="K823" s="301">
        <f>SUM(C823:J823)</f>
        <v>0</v>
      </c>
      <c r="L823" s="3"/>
      <c r="M823" s="3"/>
      <c r="N823" s="3"/>
      <c r="O823" s="3"/>
      <c r="P823" s="3"/>
      <c r="Q823" s="3"/>
      <c r="R823" s="3"/>
    </row>
    <row r="824" spans="1:18" s="11" customFormat="1" ht="17.25" customHeight="1" thickBot="1">
      <c r="A824" s="304"/>
      <c r="B824" s="155" t="s">
        <v>498</v>
      </c>
      <c r="C824" s="156">
        <f>C822+C823</f>
        <v>0</v>
      </c>
      <c r="D824" s="156">
        <f aca="true" t="shared" si="330" ref="D824:K824">D822+D823</f>
        <v>3000</v>
      </c>
      <c r="E824" s="156">
        <f t="shared" si="330"/>
        <v>0</v>
      </c>
      <c r="F824" s="156">
        <f t="shared" si="330"/>
        <v>0</v>
      </c>
      <c r="G824" s="156">
        <f t="shared" si="330"/>
        <v>0</v>
      </c>
      <c r="H824" s="156">
        <f t="shared" si="330"/>
        <v>0</v>
      </c>
      <c r="I824" s="156">
        <f t="shared" si="330"/>
        <v>0</v>
      </c>
      <c r="J824" s="156">
        <f t="shared" si="330"/>
        <v>0</v>
      </c>
      <c r="K824" s="156">
        <f t="shared" si="330"/>
        <v>3000</v>
      </c>
      <c r="L824" s="3"/>
      <c r="M824" s="3"/>
      <c r="N824" s="3"/>
      <c r="O824" s="3"/>
      <c r="P824" s="3"/>
      <c r="Q824" s="3"/>
      <c r="R824" s="3"/>
    </row>
    <row r="825" spans="1:18" ht="14.25" customHeight="1">
      <c r="A825" s="248"/>
      <c r="B825" s="157" t="s">
        <v>2</v>
      </c>
      <c r="C825" s="149"/>
      <c r="D825" s="149">
        <v>2310</v>
      </c>
      <c r="E825" s="149"/>
      <c r="F825" s="149"/>
      <c r="G825" s="149"/>
      <c r="H825" s="149"/>
      <c r="I825" s="149"/>
      <c r="J825" s="149"/>
      <c r="K825" s="301">
        <f>SUM(C825:J825)</f>
        <v>2310</v>
      </c>
      <c r="L825" s="3"/>
      <c r="M825" s="3"/>
      <c r="N825" s="3"/>
      <c r="O825" s="3"/>
      <c r="P825" s="3"/>
      <c r="Q825" s="3"/>
      <c r="R825" s="3"/>
    </row>
    <row r="826" spans="1:18" s="11" customFormat="1" ht="14.25" customHeight="1">
      <c r="A826" s="38"/>
      <c r="B826" s="194" t="s">
        <v>494</v>
      </c>
      <c r="C826" s="20"/>
      <c r="D826" s="20">
        <v>-340</v>
      </c>
      <c r="E826" s="20"/>
      <c r="F826" s="20"/>
      <c r="G826" s="20">
        <v>340</v>
      </c>
      <c r="H826" s="20"/>
      <c r="I826" s="20"/>
      <c r="J826" s="20"/>
      <c r="K826" s="301">
        <f>SUM(C826:J826)</f>
        <v>0</v>
      </c>
      <c r="L826" s="3"/>
      <c r="M826" s="3"/>
      <c r="N826" s="3"/>
      <c r="O826" s="3"/>
      <c r="P826" s="3"/>
      <c r="Q826" s="3"/>
      <c r="R826" s="3"/>
    </row>
    <row r="827" spans="1:18" s="11" customFormat="1" ht="14.25" customHeight="1" thickBot="1">
      <c r="A827" s="250"/>
      <c r="B827" s="155" t="s">
        <v>499</v>
      </c>
      <c r="C827" s="156">
        <f>C825+C826</f>
        <v>0</v>
      </c>
      <c r="D827" s="156">
        <f aca="true" t="shared" si="331" ref="D827:K827">D825+D826</f>
        <v>1970</v>
      </c>
      <c r="E827" s="156">
        <f t="shared" si="331"/>
        <v>0</v>
      </c>
      <c r="F827" s="156">
        <f t="shared" si="331"/>
        <v>0</v>
      </c>
      <c r="G827" s="156">
        <f t="shared" si="331"/>
        <v>340</v>
      </c>
      <c r="H827" s="156">
        <f t="shared" si="331"/>
        <v>0</v>
      </c>
      <c r="I827" s="156">
        <f t="shared" si="331"/>
        <v>0</v>
      </c>
      <c r="J827" s="156">
        <f t="shared" si="331"/>
        <v>0</v>
      </c>
      <c r="K827" s="156">
        <f t="shared" si="331"/>
        <v>2310</v>
      </c>
      <c r="L827" s="3"/>
      <c r="M827" s="3"/>
      <c r="N827" s="3"/>
      <c r="O827" s="3"/>
      <c r="P827" s="3"/>
      <c r="Q827" s="3"/>
      <c r="R827" s="3"/>
    </row>
    <row r="828" spans="1:18" ht="14.25" customHeight="1">
      <c r="A828" s="248"/>
      <c r="B828" s="157" t="s">
        <v>3</v>
      </c>
      <c r="C828" s="149"/>
      <c r="D828" s="149">
        <v>1169</v>
      </c>
      <c r="E828" s="149"/>
      <c r="F828" s="149"/>
      <c r="G828" s="149">
        <v>336</v>
      </c>
      <c r="H828" s="149"/>
      <c r="I828" s="149"/>
      <c r="J828" s="149"/>
      <c r="K828" s="301">
        <f>SUM(C828:J828)</f>
        <v>1505</v>
      </c>
      <c r="L828" s="3"/>
      <c r="M828" s="3"/>
      <c r="N828" s="3"/>
      <c r="O828" s="3"/>
      <c r="P828" s="3"/>
      <c r="Q828" s="3"/>
      <c r="R828" s="3"/>
    </row>
    <row r="829" spans="1:18" s="11" customFormat="1" ht="14.25" customHeight="1">
      <c r="A829" s="38"/>
      <c r="B829" s="194" t="s">
        <v>494</v>
      </c>
      <c r="C829" s="20"/>
      <c r="D829" s="20"/>
      <c r="E829" s="20"/>
      <c r="F829" s="20"/>
      <c r="G829" s="20"/>
      <c r="H829" s="20"/>
      <c r="I829" s="20"/>
      <c r="J829" s="20"/>
      <c r="K829" s="301">
        <f>SUM(C829:J829)</f>
        <v>0</v>
      </c>
      <c r="L829" s="3"/>
      <c r="M829" s="3"/>
      <c r="N829" s="3"/>
      <c r="O829" s="3"/>
      <c r="P829" s="3"/>
      <c r="Q829" s="3"/>
      <c r="R829" s="3"/>
    </row>
    <row r="830" spans="1:18" s="11" customFormat="1" ht="14.25" customHeight="1" thickBot="1">
      <c r="A830" s="250"/>
      <c r="B830" s="155" t="s">
        <v>500</v>
      </c>
      <c r="C830" s="156">
        <f>C828+C829</f>
        <v>0</v>
      </c>
      <c r="D830" s="156">
        <f aca="true" t="shared" si="332" ref="D830:K830">D828+D829</f>
        <v>1169</v>
      </c>
      <c r="E830" s="156">
        <f t="shared" si="332"/>
        <v>0</v>
      </c>
      <c r="F830" s="156">
        <f t="shared" si="332"/>
        <v>0</v>
      </c>
      <c r="G830" s="156">
        <f t="shared" si="332"/>
        <v>336</v>
      </c>
      <c r="H830" s="156">
        <f t="shared" si="332"/>
        <v>0</v>
      </c>
      <c r="I830" s="156">
        <f t="shared" si="332"/>
        <v>0</v>
      </c>
      <c r="J830" s="156">
        <f t="shared" si="332"/>
        <v>0</v>
      </c>
      <c r="K830" s="156">
        <f t="shared" si="332"/>
        <v>1505</v>
      </c>
      <c r="L830" s="3"/>
      <c r="M830" s="3"/>
      <c r="N830" s="3"/>
      <c r="O830" s="3"/>
      <c r="P830" s="3"/>
      <c r="Q830" s="3"/>
      <c r="R830" s="3"/>
    </row>
    <row r="831" spans="1:18" ht="13.5" customHeight="1">
      <c r="A831" s="147"/>
      <c r="B831" s="157" t="s">
        <v>4</v>
      </c>
      <c r="C831" s="149"/>
      <c r="D831" s="149">
        <v>325</v>
      </c>
      <c r="E831" s="149"/>
      <c r="F831" s="149"/>
      <c r="G831" s="149"/>
      <c r="H831" s="149"/>
      <c r="I831" s="149"/>
      <c r="J831" s="149"/>
      <c r="K831" s="301">
        <f>SUM(C831:J831)</f>
        <v>325</v>
      </c>
      <c r="L831" s="3"/>
      <c r="M831" s="3"/>
      <c r="N831" s="3"/>
      <c r="O831" s="3"/>
      <c r="P831" s="3"/>
      <c r="Q831" s="3"/>
      <c r="R831" s="3"/>
    </row>
    <row r="832" spans="1:18" s="11" customFormat="1" ht="13.5" customHeight="1">
      <c r="A832" s="18"/>
      <c r="B832" s="194" t="s">
        <v>494</v>
      </c>
      <c r="C832" s="20"/>
      <c r="D832" s="20">
        <v>100</v>
      </c>
      <c r="E832" s="20"/>
      <c r="F832" s="20"/>
      <c r="G832" s="20"/>
      <c r="H832" s="20"/>
      <c r="I832" s="20"/>
      <c r="J832" s="20"/>
      <c r="K832" s="301">
        <f>SUM(C832:J832)</f>
        <v>100</v>
      </c>
      <c r="L832" s="3"/>
      <c r="M832" s="3"/>
      <c r="N832" s="3"/>
      <c r="O832" s="3"/>
      <c r="P832" s="3"/>
      <c r="Q832" s="3"/>
      <c r="R832" s="3"/>
    </row>
    <row r="833" spans="1:18" s="11" customFormat="1" ht="17.25" customHeight="1" thickBot="1">
      <c r="A833" s="162"/>
      <c r="B833" s="155" t="s">
        <v>617</v>
      </c>
      <c r="C833" s="156">
        <f aca="true" t="shared" si="333" ref="C833:K833">C831+C832</f>
        <v>0</v>
      </c>
      <c r="D833" s="156">
        <f t="shared" si="333"/>
        <v>425</v>
      </c>
      <c r="E833" s="156">
        <f t="shared" si="333"/>
        <v>0</v>
      </c>
      <c r="F833" s="156">
        <f t="shared" si="333"/>
        <v>0</v>
      </c>
      <c r="G833" s="156">
        <f t="shared" si="333"/>
        <v>0</v>
      </c>
      <c r="H833" s="156">
        <f t="shared" si="333"/>
        <v>0</v>
      </c>
      <c r="I833" s="156">
        <f t="shared" si="333"/>
        <v>0</v>
      </c>
      <c r="J833" s="156">
        <f t="shared" si="333"/>
        <v>0</v>
      </c>
      <c r="K833" s="156">
        <f t="shared" si="333"/>
        <v>425</v>
      </c>
      <c r="L833" s="3"/>
      <c r="M833" s="3"/>
      <c r="N833" s="3"/>
      <c r="O833" s="3"/>
      <c r="P833" s="3"/>
      <c r="Q833" s="3"/>
      <c r="R833" s="3"/>
    </row>
    <row r="834" spans="1:18" ht="13.5" customHeight="1">
      <c r="A834" s="147"/>
      <c r="B834" s="157" t="s">
        <v>5</v>
      </c>
      <c r="C834" s="149"/>
      <c r="D834" s="149">
        <v>512</v>
      </c>
      <c r="E834" s="149"/>
      <c r="F834" s="149"/>
      <c r="G834" s="149"/>
      <c r="H834" s="149"/>
      <c r="I834" s="149"/>
      <c r="J834" s="149"/>
      <c r="K834" s="301">
        <f>SUM(C834:J834)</f>
        <v>512</v>
      </c>
      <c r="L834" s="3"/>
      <c r="M834" s="3"/>
      <c r="N834" s="3"/>
      <c r="O834" s="3"/>
      <c r="P834" s="3"/>
      <c r="Q834" s="3"/>
      <c r="R834" s="3"/>
    </row>
    <row r="835" spans="1:18" s="11" customFormat="1" ht="13.5" customHeight="1">
      <c r="A835" s="18"/>
      <c r="B835" s="194" t="s">
        <v>494</v>
      </c>
      <c r="C835" s="20"/>
      <c r="D835" s="20"/>
      <c r="E835" s="20"/>
      <c r="F835" s="20"/>
      <c r="G835" s="20"/>
      <c r="H835" s="20"/>
      <c r="I835" s="20"/>
      <c r="J835" s="20"/>
      <c r="K835" s="301">
        <f>SUM(C835:J835)</f>
        <v>0</v>
      </c>
      <c r="L835" s="3"/>
      <c r="M835" s="3"/>
      <c r="N835" s="3"/>
      <c r="O835" s="3"/>
      <c r="P835" s="3"/>
      <c r="Q835" s="3"/>
      <c r="R835" s="3"/>
    </row>
    <row r="836" spans="1:18" s="11" customFormat="1" ht="16.5" customHeight="1" thickBot="1">
      <c r="A836" s="162"/>
      <c r="B836" s="155" t="s">
        <v>502</v>
      </c>
      <c r="C836" s="156">
        <f>C834+C835</f>
        <v>0</v>
      </c>
      <c r="D836" s="156">
        <f aca="true" t="shared" si="334" ref="D836:K836">D834+D835</f>
        <v>512</v>
      </c>
      <c r="E836" s="156">
        <f t="shared" si="334"/>
        <v>0</v>
      </c>
      <c r="F836" s="156">
        <f t="shared" si="334"/>
        <v>0</v>
      </c>
      <c r="G836" s="156">
        <f t="shared" si="334"/>
        <v>0</v>
      </c>
      <c r="H836" s="156">
        <f t="shared" si="334"/>
        <v>0</v>
      </c>
      <c r="I836" s="156">
        <f t="shared" si="334"/>
        <v>0</v>
      </c>
      <c r="J836" s="156">
        <f t="shared" si="334"/>
        <v>0</v>
      </c>
      <c r="K836" s="156">
        <f t="shared" si="334"/>
        <v>512</v>
      </c>
      <c r="L836" s="3"/>
      <c r="M836" s="3"/>
      <c r="N836" s="3"/>
      <c r="O836" s="3"/>
      <c r="P836" s="3"/>
      <c r="Q836" s="3"/>
      <c r="R836" s="3"/>
    </row>
    <row r="837" spans="1:18" ht="15.75" customHeight="1">
      <c r="A837" s="248"/>
      <c r="B837" s="157" t="s">
        <v>6</v>
      </c>
      <c r="C837" s="149"/>
      <c r="D837" s="149">
        <v>1900</v>
      </c>
      <c r="E837" s="149"/>
      <c r="F837" s="149"/>
      <c r="G837" s="149"/>
      <c r="H837" s="149"/>
      <c r="I837" s="149"/>
      <c r="J837" s="149"/>
      <c r="K837" s="301">
        <f>SUM(C837:J837)</f>
        <v>1900</v>
      </c>
      <c r="L837" s="3"/>
      <c r="M837" s="3"/>
      <c r="N837" s="3"/>
      <c r="O837" s="3"/>
      <c r="P837" s="3"/>
      <c r="Q837" s="3"/>
      <c r="R837" s="3"/>
    </row>
    <row r="838" spans="1:18" s="11" customFormat="1" ht="15.75" customHeight="1">
      <c r="A838" s="38"/>
      <c r="B838" s="194" t="s">
        <v>494</v>
      </c>
      <c r="C838" s="20"/>
      <c r="D838" s="20"/>
      <c r="E838" s="20"/>
      <c r="F838" s="20"/>
      <c r="G838" s="20"/>
      <c r="H838" s="20"/>
      <c r="I838" s="20"/>
      <c r="J838" s="20"/>
      <c r="K838" s="301">
        <f>SUM(C838:J838)</f>
        <v>0</v>
      </c>
      <c r="L838" s="3"/>
      <c r="M838" s="3"/>
      <c r="N838" s="3"/>
      <c r="O838" s="3"/>
      <c r="P838" s="3"/>
      <c r="Q838" s="3"/>
      <c r="R838" s="3"/>
    </row>
    <row r="839" spans="1:18" s="11" customFormat="1" ht="26.25" customHeight="1" thickBot="1">
      <c r="A839" s="250"/>
      <c r="B839" s="155" t="s">
        <v>503</v>
      </c>
      <c r="C839" s="156">
        <f>C837+C838</f>
        <v>0</v>
      </c>
      <c r="D839" s="156">
        <f aca="true" t="shared" si="335" ref="D839:K839">D837+D838</f>
        <v>1900</v>
      </c>
      <c r="E839" s="156">
        <f t="shared" si="335"/>
        <v>0</v>
      </c>
      <c r="F839" s="156">
        <f t="shared" si="335"/>
        <v>0</v>
      </c>
      <c r="G839" s="156">
        <f t="shared" si="335"/>
        <v>0</v>
      </c>
      <c r="H839" s="156">
        <f t="shared" si="335"/>
        <v>0</v>
      </c>
      <c r="I839" s="156">
        <f t="shared" si="335"/>
        <v>0</v>
      </c>
      <c r="J839" s="156">
        <f t="shared" si="335"/>
        <v>0</v>
      </c>
      <c r="K839" s="156">
        <f t="shared" si="335"/>
        <v>1900</v>
      </c>
      <c r="L839" s="3"/>
      <c r="M839" s="3"/>
      <c r="N839" s="3"/>
      <c r="O839" s="3"/>
      <c r="P839" s="3"/>
      <c r="Q839" s="3"/>
      <c r="R839" s="3"/>
    </row>
    <row r="840" spans="1:18" ht="14.25" customHeight="1">
      <c r="A840" s="248"/>
      <c r="B840" s="157" t="s">
        <v>7</v>
      </c>
      <c r="C840" s="149"/>
      <c r="D840" s="149">
        <v>3090</v>
      </c>
      <c r="E840" s="149"/>
      <c r="F840" s="149"/>
      <c r="G840" s="149"/>
      <c r="H840" s="149"/>
      <c r="I840" s="149"/>
      <c r="J840" s="149"/>
      <c r="K840" s="301">
        <f>SUM(C840:J840)</f>
        <v>3090</v>
      </c>
      <c r="L840" s="3"/>
      <c r="M840" s="3"/>
      <c r="N840" s="3"/>
      <c r="O840" s="3"/>
      <c r="P840" s="3"/>
      <c r="Q840" s="3"/>
      <c r="R840" s="3"/>
    </row>
    <row r="841" spans="1:18" s="11" customFormat="1" ht="14.25" customHeight="1">
      <c r="A841" s="38"/>
      <c r="B841" s="194" t="s">
        <v>494</v>
      </c>
      <c r="C841" s="20"/>
      <c r="D841" s="20">
        <v>-400</v>
      </c>
      <c r="E841" s="20"/>
      <c r="F841" s="20"/>
      <c r="G841" s="20"/>
      <c r="H841" s="20"/>
      <c r="I841" s="20"/>
      <c r="J841" s="20"/>
      <c r="K841" s="301">
        <f>SUM(C841:J841)</f>
        <v>-400</v>
      </c>
      <c r="L841" s="3"/>
      <c r="M841" s="3"/>
      <c r="N841" s="3"/>
      <c r="O841" s="3"/>
      <c r="P841" s="3"/>
      <c r="Q841" s="3"/>
      <c r="R841" s="3"/>
    </row>
    <row r="842" spans="1:18" s="11" customFormat="1" ht="14.25" customHeight="1" thickBot="1">
      <c r="A842" s="250"/>
      <c r="B842" s="155" t="s">
        <v>619</v>
      </c>
      <c r="C842" s="156">
        <f>C840+C841</f>
        <v>0</v>
      </c>
      <c r="D842" s="156">
        <f aca="true" t="shared" si="336" ref="D842:K842">D840+D841</f>
        <v>2690</v>
      </c>
      <c r="E842" s="156">
        <f t="shared" si="336"/>
        <v>0</v>
      </c>
      <c r="F842" s="156">
        <f t="shared" si="336"/>
        <v>0</v>
      </c>
      <c r="G842" s="156">
        <f t="shared" si="336"/>
        <v>0</v>
      </c>
      <c r="H842" s="156">
        <f t="shared" si="336"/>
        <v>0</v>
      </c>
      <c r="I842" s="156">
        <f t="shared" si="336"/>
        <v>0</v>
      </c>
      <c r="J842" s="156">
        <f t="shared" si="336"/>
        <v>0</v>
      </c>
      <c r="K842" s="156">
        <f t="shared" si="336"/>
        <v>2690</v>
      </c>
      <c r="L842" s="3"/>
      <c r="M842" s="3"/>
      <c r="N842" s="3"/>
      <c r="O842" s="3"/>
      <c r="P842" s="3"/>
      <c r="Q842" s="3"/>
      <c r="R842" s="3"/>
    </row>
    <row r="843" spans="1:18" ht="14.25" customHeight="1">
      <c r="A843" s="147"/>
      <c r="B843" s="157" t="s">
        <v>8</v>
      </c>
      <c r="C843" s="149"/>
      <c r="D843" s="149">
        <v>1645</v>
      </c>
      <c r="E843" s="149"/>
      <c r="F843" s="149"/>
      <c r="G843" s="149"/>
      <c r="H843" s="149"/>
      <c r="I843" s="149"/>
      <c r="J843" s="149"/>
      <c r="K843" s="301">
        <f>SUM(C843:J843)</f>
        <v>1645</v>
      </c>
      <c r="L843" s="3"/>
      <c r="M843" s="3"/>
      <c r="N843" s="3"/>
      <c r="O843" s="3"/>
      <c r="P843" s="3"/>
      <c r="Q843" s="3"/>
      <c r="R843" s="3"/>
    </row>
    <row r="844" spans="1:18" s="11" customFormat="1" ht="14.25" customHeight="1">
      <c r="A844" s="18"/>
      <c r="B844" s="194" t="s">
        <v>494</v>
      </c>
      <c r="C844" s="20"/>
      <c r="D844" s="20"/>
      <c r="E844" s="20"/>
      <c r="F844" s="20"/>
      <c r="G844" s="20"/>
      <c r="H844" s="20"/>
      <c r="I844" s="20"/>
      <c r="J844" s="20"/>
      <c r="K844" s="301">
        <f>SUM(C844:J844)</f>
        <v>0</v>
      </c>
      <c r="L844" s="3"/>
      <c r="M844" s="3"/>
      <c r="N844" s="3"/>
      <c r="O844" s="3"/>
      <c r="P844" s="3"/>
      <c r="Q844" s="3"/>
      <c r="R844" s="3"/>
    </row>
    <row r="845" spans="1:18" s="11" customFormat="1" ht="14.25" customHeight="1" thickBot="1">
      <c r="A845" s="162"/>
      <c r="B845" s="155" t="s">
        <v>505</v>
      </c>
      <c r="C845" s="156">
        <f>C843+C844</f>
        <v>0</v>
      </c>
      <c r="D845" s="156">
        <f aca="true" t="shared" si="337" ref="D845:K845">D843+D844</f>
        <v>1645</v>
      </c>
      <c r="E845" s="156">
        <f t="shared" si="337"/>
        <v>0</v>
      </c>
      <c r="F845" s="156">
        <f t="shared" si="337"/>
        <v>0</v>
      </c>
      <c r="G845" s="156">
        <f t="shared" si="337"/>
        <v>0</v>
      </c>
      <c r="H845" s="156">
        <f t="shared" si="337"/>
        <v>0</v>
      </c>
      <c r="I845" s="156">
        <f t="shared" si="337"/>
        <v>0</v>
      </c>
      <c r="J845" s="156">
        <f t="shared" si="337"/>
        <v>0</v>
      </c>
      <c r="K845" s="156">
        <f t="shared" si="337"/>
        <v>1645</v>
      </c>
      <c r="L845" s="3"/>
      <c r="M845" s="3"/>
      <c r="N845" s="3"/>
      <c r="O845" s="3"/>
      <c r="P845" s="3"/>
      <c r="Q845" s="3"/>
      <c r="R845" s="3"/>
    </row>
    <row r="846" spans="1:18" ht="14.25" customHeight="1">
      <c r="A846" s="147"/>
      <c r="B846" s="157" t="s">
        <v>9</v>
      </c>
      <c r="C846" s="149"/>
      <c r="D846" s="149">
        <v>2653</v>
      </c>
      <c r="E846" s="149"/>
      <c r="F846" s="149"/>
      <c r="G846" s="149">
        <v>140</v>
      </c>
      <c r="H846" s="149"/>
      <c r="I846" s="149"/>
      <c r="J846" s="149"/>
      <c r="K846" s="301">
        <f>SUM(C846:J846)</f>
        <v>2793</v>
      </c>
      <c r="L846" s="3"/>
      <c r="M846" s="3"/>
      <c r="N846" s="3"/>
      <c r="O846" s="3"/>
      <c r="P846" s="3"/>
      <c r="Q846" s="3"/>
      <c r="R846" s="3"/>
    </row>
    <row r="847" spans="1:18" s="11" customFormat="1" ht="14.25" customHeight="1">
      <c r="A847" s="18"/>
      <c r="B847" s="194" t="s">
        <v>494</v>
      </c>
      <c r="C847" s="20"/>
      <c r="D847" s="20">
        <v>200</v>
      </c>
      <c r="E847" s="20"/>
      <c r="F847" s="20"/>
      <c r="G847" s="20"/>
      <c r="H847" s="20"/>
      <c r="I847" s="20"/>
      <c r="J847" s="20"/>
      <c r="K847" s="301">
        <f>SUM(C847:J847)</f>
        <v>200</v>
      </c>
      <c r="L847" s="3"/>
      <c r="M847" s="3"/>
      <c r="N847" s="3"/>
      <c r="O847" s="3"/>
      <c r="P847" s="3"/>
      <c r="Q847" s="3"/>
      <c r="R847" s="3"/>
    </row>
    <row r="848" spans="1:18" s="11" customFormat="1" ht="14.25" customHeight="1" thickBot="1">
      <c r="A848" s="162"/>
      <c r="B848" s="155" t="s">
        <v>506</v>
      </c>
      <c r="C848" s="156">
        <f>C846+C847</f>
        <v>0</v>
      </c>
      <c r="D848" s="156">
        <f aca="true" t="shared" si="338" ref="D848:K848">D846+D847</f>
        <v>2853</v>
      </c>
      <c r="E848" s="156">
        <f t="shared" si="338"/>
        <v>0</v>
      </c>
      <c r="F848" s="156">
        <f t="shared" si="338"/>
        <v>0</v>
      </c>
      <c r="G848" s="156">
        <f t="shared" si="338"/>
        <v>140</v>
      </c>
      <c r="H848" s="156">
        <f t="shared" si="338"/>
        <v>0</v>
      </c>
      <c r="I848" s="156">
        <f t="shared" si="338"/>
        <v>0</v>
      </c>
      <c r="J848" s="156">
        <f t="shared" si="338"/>
        <v>0</v>
      </c>
      <c r="K848" s="156">
        <f t="shared" si="338"/>
        <v>2993</v>
      </c>
      <c r="L848" s="3"/>
      <c r="M848" s="3"/>
      <c r="N848" s="3"/>
      <c r="O848" s="3"/>
      <c r="P848" s="3"/>
      <c r="Q848" s="3"/>
      <c r="R848" s="3"/>
    </row>
    <row r="849" spans="1:18" ht="15" customHeight="1">
      <c r="A849" s="147"/>
      <c r="B849" s="157" t="s">
        <v>10</v>
      </c>
      <c r="C849" s="149"/>
      <c r="D849" s="149">
        <v>580</v>
      </c>
      <c r="E849" s="149"/>
      <c r="F849" s="149"/>
      <c r="G849" s="149"/>
      <c r="H849" s="149"/>
      <c r="I849" s="149"/>
      <c r="J849" s="149"/>
      <c r="K849" s="301">
        <f>SUM(C849:J849)</f>
        <v>580</v>
      </c>
      <c r="L849" s="3"/>
      <c r="M849" s="3"/>
      <c r="N849" s="3"/>
      <c r="O849" s="3"/>
      <c r="P849" s="3"/>
      <c r="Q849" s="3"/>
      <c r="R849" s="3"/>
    </row>
    <row r="850" spans="1:18" s="11" customFormat="1" ht="15" customHeight="1">
      <c r="A850" s="18"/>
      <c r="B850" s="194" t="s">
        <v>494</v>
      </c>
      <c r="C850" s="20"/>
      <c r="D850" s="20"/>
      <c r="E850" s="20"/>
      <c r="F850" s="20"/>
      <c r="G850" s="20"/>
      <c r="H850" s="20"/>
      <c r="I850" s="20"/>
      <c r="J850" s="20"/>
      <c r="K850" s="301">
        <f>SUM(C850:J850)</f>
        <v>0</v>
      </c>
      <c r="L850" s="3"/>
      <c r="M850" s="3"/>
      <c r="N850" s="3"/>
      <c r="O850" s="3"/>
      <c r="P850" s="3"/>
      <c r="Q850" s="3"/>
      <c r="R850" s="3"/>
    </row>
    <row r="851" spans="1:18" s="11" customFormat="1" ht="15" customHeight="1" thickBot="1">
      <c r="A851" s="162"/>
      <c r="B851" s="155" t="s">
        <v>507</v>
      </c>
      <c r="C851" s="156">
        <f>C849+C850</f>
        <v>0</v>
      </c>
      <c r="D851" s="156">
        <f aca="true" t="shared" si="339" ref="D851:K851">D849+D850</f>
        <v>580</v>
      </c>
      <c r="E851" s="156">
        <f t="shared" si="339"/>
        <v>0</v>
      </c>
      <c r="F851" s="156">
        <f t="shared" si="339"/>
        <v>0</v>
      </c>
      <c r="G851" s="156">
        <f t="shared" si="339"/>
        <v>0</v>
      </c>
      <c r="H851" s="156">
        <f t="shared" si="339"/>
        <v>0</v>
      </c>
      <c r="I851" s="156">
        <f t="shared" si="339"/>
        <v>0</v>
      </c>
      <c r="J851" s="156">
        <f t="shared" si="339"/>
        <v>0</v>
      </c>
      <c r="K851" s="156">
        <f t="shared" si="339"/>
        <v>580</v>
      </c>
      <c r="L851" s="3"/>
      <c r="M851" s="3"/>
      <c r="N851" s="3"/>
      <c r="O851" s="3"/>
      <c r="P851" s="3"/>
      <c r="Q851" s="3"/>
      <c r="R851" s="3"/>
    </row>
    <row r="852" spans="1:18" ht="15.75" customHeight="1">
      <c r="A852" s="147"/>
      <c r="B852" s="157" t="s">
        <v>11</v>
      </c>
      <c r="C852" s="149"/>
      <c r="D852" s="149">
        <v>1700</v>
      </c>
      <c r="E852" s="149"/>
      <c r="F852" s="149"/>
      <c r="G852" s="149"/>
      <c r="H852" s="149"/>
      <c r="I852" s="149"/>
      <c r="J852" s="149"/>
      <c r="K852" s="301">
        <f>SUM(C852:J852)</f>
        <v>1700</v>
      </c>
      <c r="L852" s="3"/>
      <c r="M852" s="3"/>
      <c r="N852" s="3"/>
      <c r="O852" s="3"/>
      <c r="P852" s="3"/>
      <c r="Q852" s="3"/>
      <c r="R852" s="3"/>
    </row>
    <row r="853" spans="1:18" s="11" customFormat="1" ht="15.75" customHeight="1">
      <c r="A853" s="18"/>
      <c r="B853" s="194" t="s">
        <v>494</v>
      </c>
      <c r="C853" s="20"/>
      <c r="D853" s="20">
        <v>-250</v>
      </c>
      <c r="E853" s="20"/>
      <c r="F853" s="20"/>
      <c r="G853" s="20">
        <v>250</v>
      </c>
      <c r="H853" s="20"/>
      <c r="I853" s="20"/>
      <c r="J853" s="20"/>
      <c r="K853" s="301">
        <f>SUM(C853:J853)</f>
        <v>0</v>
      </c>
      <c r="L853" s="3"/>
      <c r="M853" s="3"/>
      <c r="N853" s="3"/>
      <c r="O853" s="3"/>
      <c r="P853" s="3"/>
      <c r="Q853" s="3"/>
      <c r="R853" s="3"/>
    </row>
    <row r="854" spans="1:18" s="11" customFormat="1" ht="15.75" customHeight="1" thickBot="1">
      <c r="A854" s="162"/>
      <c r="B854" s="155" t="s">
        <v>508</v>
      </c>
      <c r="C854" s="156">
        <f>C852+C853</f>
        <v>0</v>
      </c>
      <c r="D854" s="156">
        <f aca="true" t="shared" si="340" ref="D854:K854">D852+D853</f>
        <v>1450</v>
      </c>
      <c r="E854" s="156">
        <f t="shared" si="340"/>
        <v>0</v>
      </c>
      <c r="F854" s="156">
        <f t="shared" si="340"/>
        <v>0</v>
      </c>
      <c r="G854" s="156">
        <f t="shared" si="340"/>
        <v>250</v>
      </c>
      <c r="H854" s="156">
        <f t="shared" si="340"/>
        <v>0</v>
      </c>
      <c r="I854" s="156">
        <f t="shared" si="340"/>
        <v>0</v>
      </c>
      <c r="J854" s="156">
        <f t="shared" si="340"/>
        <v>0</v>
      </c>
      <c r="K854" s="156">
        <f t="shared" si="340"/>
        <v>1700</v>
      </c>
      <c r="L854" s="3"/>
      <c r="M854" s="3"/>
      <c r="N854" s="3"/>
      <c r="O854" s="3"/>
      <c r="P854" s="3"/>
      <c r="Q854" s="3"/>
      <c r="R854" s="3"/>
    </row>
    <row r="855" spans="1:18" ht="14.25" customHeight="1">
      <c r="A855" s="248"/>
      <c r="B855" s="157" t="s">
        <v>12</v>
      </c>
      <c r="C855" s="149"/>
      <c r="D855" s="176">
        <v>1300</v>
      </c>
      <c r="E855" s="149"/>
      <c r="F855" s="149"/>
      <c r="G855" s="149"/>
      <c r="H855" s="149"/>
      <c r="I855" s="149"/>
      <c r="J855" s="149"/>
      <c r="K855" s="301">
        <f>SUM(C855:J855)</f>
        <v>1300</v>
      </c>
      <c r="L855" s="3"/>
      <c r="M855" s="3"/>
      <c r="N855" s="3"/>
      <c r="O855" s="3"/>
      <c r="P855" s="3"/>
      <c r="Q855" s="3"/>
      <c r="R855" s="3"/>
    </row>
    <row r="856" spans="1:18" s="11" customFormat="1" ht="14.25" customHeight="1">
      <c r="A856" s="38"/>
      <c r="B856" s="194" t="s">
        <v>494</v>
      </c>
      <c r="C856" s="20"/>
      <c r="D856" s="62">
        <v>200</v>
      </c>
      <c r="E856" s="20"/>
      <c r="F856" s="20"/>
      <c r="G856" s="20"/>
      <c r="H856" s="20"/>
      <c r="I856" s="20"/>
      <c r="J856" s="20"/>
      <c r="K856" s="301">
        <f>SUM(C856:J856)</f>
        <v>200</v>
      </c>
      <c r="L856" s="3"/>
      <c r="M856" s="3"/>
      <c r="N856" s="3"/>
      <c r="O856" s="3"/>
      <c r="P856" s="3"/>
      <c r="Q856" s="3"/>
      <c r="R856" s="3"/>
    </row>
    <row r="857" spans="1:18" s="11" customFormat="1" ht="14.25" customHeight="1" thickBot="1">
      <c r="A857" s="250"/>
      <c r="B857" s="155" t="s">
        <v>620</v>
      </c>
      <c r="C857" s="156">
        <f>C855+C856</f>
        <v>0</v>
      </c>
      <c r="D857" s="156">
        <f aca="true" t="shared" si="341" ref="D857:K857">D855+D856</f>
        <v>1500</v>
      </c>
      <c r="E857" s="156">
        <f t="shared" si="341"/>
        <v>0</v>
      </c>
      <c r="F857" s="156">
        <f t="shared" si="341"/>
        <v>0</v>
      </c>
      <c r="G857" s="156">
        <f t="shared" si="341"/>
        <v>0</v>
      </c>
      <c r="H857" s="156">
        <f t="shared" si="341"/>
        <v>0</v>
      </c>
      <c r="I857" s="156">
        <f t="shared" si="341"/>
        <v>0</v>
      </c>
      <c r="J857" s="156">
        <f t="shared" si="341"/>
        <v>0</v>
      </c>
      <c r="K857" s="156">
        <f t="shared" si="341"/>
        <v>1500</v>
      </c>
      <c r="L857" s="3"/>
      <c r="M857" s="3"/>
      <c r="N857" s="3"/>
      <c r="O857" s="3"/>
      <c r="P857" s="3"/>
      <c r="Q857" s="3"/>
      <c r="R857" s="3"/>
    </row>
    <row r="858" spans="1:18" ht="15" customHeight="1">
      <c r="A858" s="255"/>
      <c r="B858" s="157" t="s">
        <v>13</v>
      </c>
      <c r="C858" s="149"/>
      <c r="D858" s="149">
        <v>1300</v>
      </c>
      <c r="E858" s="149"/>
      <c r="F858" s="149"/>
      <c r="G858" s="149"/>
      <c r="H858" s="149"/>
      <c r="I858" s="149"/>
      <c r="J858" s="149"/>
      <c r="K858" s="301">
        <f>SUM(C858:J858)</f>
        <v>1300</v>
      </c>
      <c r="L858" s="3"/>
      <c r="M858" s="3"/>
      <c r="N858" s="3"/>
      <c r="O858" s="3"/>
      <c r="P858" s="3"/>
      <c r="Q858" s="3"/>
      <c r="R858" s="3"/>
    </row>
    <row r="859" spans="1:18" s="11" customFormat="1" ht="15" customHeight="1">
      <c r="A859" s="23"/>
      <c r="B859" s="194" t="s">
        <v>494</v>
      </c>
      <c r="C859" s="20"/>
      <c r="D859" s="20">
        <v>-310</v>
      </c>
      <c r="E859" s="20"/>
      <c r="F859" s="20"/>
      <c r="G859" s="20">
        <v>310</v>
      </c>
      <c r="H859" s="20"/>
      <c r="I859" s="20"/>
      <c r="J859" s="20"/>
      <c r="K859" s="301">
        <f>SUM(C859:J859)</f>
        <v>0</v>
      </c>
      <c r="L859" s="3"/>
      <c r="M859" s="3"/>
      <c r="N859" s="3"/>
      <c r="O859" s="3"/>
      <c r="P859" s="3"/>
      <c r="Q859" s="3"/>
      <c r="R859" s="3"/>
    </row>
    <row r="860" spans="1:18" s="11" customFormat="1" ht="15" customHeight="1" thickBot="1">
      <c r="A860" s="299"/>
      <c r="B860" s="155" t="s">
        <v>510</v>
      </c>
      <c r="C860" s="156">
        <f>C858+C859</f>
        <v>0</v>
      </c>
      <c r="D860" s="156">
        <f aca="true" t="shared" si="342" ref="D860:K860">D858+D859</f>
        <v>990</v>
      </c>
      <c r="E860" s="156">
        <f t="shared" si="342"/>
        <v>0</v>
      </c>
      <c r="F860" s="156">
        <f t="shared" si="342"/>
        <v>0</v>
      </c>
      <c r="G860" s="156">
        <f t="shared" si="342"/>
        <v>310</v>
      </c>
      <c r="H860" s="156">
        <f t="shared" si="342"/>
        <v>0</v>
      </c>
      <c r="I860" s="156">
        <f t="shared" si="342"/>
        <v>0</v>
      </c>
      <c r="J860" s="156">
        <f t="shared" si="342"/>
        <v>0</v>
      </c>
      <c r="K860" s="156">
        <f t="shared" si="342"/>
        <v>1300</v>
      </c>
      <c r="L860" s="3"/>
      <c r="M860" s="3"/>
      <c r="N860" s="3"/>
      <c r="O860" s="3"/>
      <c r="P860" s="3"/>
      <c r="Q860" s="3"/>
      <c r="R860" s="3"/>
    </row>
    <row r="861" spans="1:18" ht="14.25" customHeight="1">
      <c r="A861" s="255"/>
      <c r="B861" s="157" t="s">
        <v>14</v>
      </c>
      <c r="C861" s="149">
        <v>0</v>
      </c>
      <c r="D861" s="149">
        <v>1590</v>
      </c>
      <c r="E861" s="149"/>
      <c r="F861" s="149"/>
      <c r="G861" s="149"/>
      <c r="H861" s="149"/>
      <c r="I861" s="149"/>
      <c r="J861" s="149"/>
      <c r="K861" s="301">
        <f>SUM(C861:J861)</f>
        <v>1590</v>
      </c>
      <c r="L861" s="3"/>
      <c r="M861" s="3"/>
      <c r="N861" s="3"/>
      <c r="O861" s="3"/>
      <c r="P861" s="3"/>
      <c r="Q861" s="3"/>
      <c r="R861" s="3"/>
    </row>
    <row r="862" spans="1:18" s="11" customFormat="1" ht="14.25" customHeight="1">
      <c r="A862" s="23"/>
      <c r="B862" s="194" t="s">
        <v>494</v>
      </c>
      <c r="C862" s="20">
        <v>48</v>
      </c>
      <c r="D862" s="20">
        <v>-358</v>
      </c>
      <c r="E862" s="20"/>
      <c r="F862" s="20"/>
      <c r="G862" s="20">
        <v>310</v>
      </c>
      <c r="H862" s="20"/>
      <c r="I862" s="20"/>
      <c r="J862" s="20"/>
      <c r="K862" s="301">
        <f>SUM(C862:J862)</f>
        <v>0</v>
      </c>
      <c r="L862" s="3"/>
      <c r="M862" s="3"/>
      <c r="N862" s="3"/>
      <c r="O862" s="3"/>
      <c r="P862" s="3"/>
      <c r="Q862" s="3"/>
      <c r="R862" s="3"/>
    </row>
    <row r="863" spans="1:18" s="11" customFormat="1" ht="14.25" customHeight="1" thickBot="1">
      <c r="A863" s="299"/>
      <c r="B863" s="155" t="s">
        <v>511</v>
      </c>
      <c r="C863" s="156">
        <f>C861+C862</f>
        <v>48</v>
      </c>
      <c r="D863" s="156">
        <f aca="true" t="shared" si="343" ref="D863:K863">D861+D862</f>
        <v>1232</v>
      </c>
      <c r="E863" s="156">
        <f t="shared" si="343"/>
        <v>0</v>
      </c>
      <c r="F863" s="156">
        <f t="shared" si="343"/>
        <v>0</v>
      </c>
      <c r="G863" s="156">
        <f t="shared" si="343"/>
        <v>310</v>
      </c>
      <c r="H863" s="156">
        <f t="shared" si="343"/>
        <v>0</v>
      </c>
      <c r="I863" s="156">
        <f t="shared" si="343"/>
        <v>0</v>
      </c>
      <c r="J863" s="156">
        <f t="shared" si="343"/>
        <v>0</v>
      </c>
      <c r="K863" s="156">
        <f t="shared" si="343"/>
        <v>1590</v>
      </c>
      <c r="L863" s="3"/>
      <c r="M863" s="3"/>
      <c r="N863" s="3"/>
      <c r="O863" s="3"/>
      <c r="P863" s="3"/>
      <c r="Q863" s="3"/>
      <c r="R863" s="3"/>
    </row>
    <row r="864" spans="1:18" ht="15.75" customHeight="1">
      <c r="A864" s="147" t="s">
        <v>78</v>
      </c>
      <c r="B864" s="185" t="s">
        <v>79</v>
      </c>
      <c r="C864" s="305">
        <v>1961</v>
      </c>
      <c r="D864" s="305">
        <v>0</v>
      </c>
      <c r="E864" s="305">
        <v>0</v>
      </c>
      <c r="F864" s="305">
        <v>0</v>
      </c>
      <c r="G864" s="305">
        <v>0</v>
      </c>
      <c r="H864" s="305">
        <v>76027</v>
      </c>
      <c r="I864" s="305">
        <v>885</v>
      </c>
      <c r="J864" s="305">
        <v>0</v>
      </c>
      <c r="K864" s="298">
        <f>SUM(C864:J864)</f>
        <v>78873</v>
      </c>
      <c r="L864" s="3"/>
      <c r="M864" s="3"/>
      <c r="N864" s="3"/>
      <c r="O864" s="3"/>
      <c r="P864" s="3"/>
      <c r="Q864" s="3"/>
      <c r="R864" s="3"/>
    </row>
    <row r="865" spans="1:18" s="11" customFormat="1" ht="15.75" customHeight="1">
      <c r="A865" s="18"/>
      <c r="B865" s="194" t="s">
        <v>494</v>
      </c>
      <c r="C865" s="61"/>
      <c r="D865" s="61"/>
      <c r="E865" s="61"/>
      <c r="F865" s="61"/>
      <c r="G865" s="61"/>
      <c r="H865" s="61"/>
      <c r="I865" s="61"/>
      <c r="J865" s="61"/>
      <c r="K865" s="298">
        <f>SUM(C865:J865)</f>
        <v>0</v>
      </c>
      <c r="L865" s="3"/>
      <c r="M865" s="3"/>
      <c r="N865" s="3"/>
      <c r="O865" s="3"/>
      <c r="P865" s="3"/>
      <c r="Q865" s="3"/>
      <c r="R865" s="3"/>
    </row>
    <row r="866" spans="1:18" s="11" customFormat="1" ht="23.25" customHeight="1" thickBot="1">
      <c r="A866" s="162"/>
      <c r="B866" s="191" t="s">
        <v>691</v>
      </c>
      <c r="C866" s="306">
        <f>C864+C865</f>
        <v>1961</v>
      </c>
      <c r="D866" s="306">
        <f aca="true" t="shared" si="344" ref="D866:K866">D864+D865</f>
        <v>0</v>
      </c>
      <c r="E866" s="306">
        <f t="shared" si="344"/>
        <v>0</v>
      </c>
      <c r="F866" s="306">
        <f t="shared" si="344"/>
        <v>0</v>
      </c>
      <c r="G866" s="306">
        <f t="shared" si="344"/>
        <v>0</v>
      </c>
      <c r="H866" s="306">
        <f t="shared" si="344"/>
        <v>76027</v>
      </c>
      <c r="I866" s="306">
        <f t="shared" si="344"/>
        <v>885</v>
      </c>
      <c r="J866" s="306">
        <f t="shared" si="344"/>
        <v>0</v>
      </c>
      <c r="K866" s="306">
        <f t="shared" si="344"/>
        <v>78873</v>
      </c>
      <c r="L866" s="3"/>
      <c r="M866" s="3"/>
      <c r="N866" s="3"/>
      <c r="O866" s="3"/>
      <c r="P866" s="3"/>
      <c r="Q866" s="3"/>
      <c r="R866" s="3"/>
    </row>
    <row r="867" spans="1:18" ht="30" customHeight="1">
      <c r="A867" s="147" t="s">
        <v>89</v>
      </c>
      <c r="B867" s="185" t="s">
        <v>375</v>
      </c>
      <c r="C867" s="231">
        <f>C870+C873+C876+C879+C882+C885+C888+C891+C894+C897+C900+C903+C906+C909+C912</f>
        <v>0</v>
      </c>
      <c r="D867" s="231">
        <f aca="true" t="shared" si="345" ref="D867:K867">D870+D873+D876+D879+D882+D885+D888+D891+D894+D897+D900+D903+D906+D909+D912</f>
        <v>0</v>
      </c>
      <c r="E867" s="231">
        <f t="shared" si="345"/>
        <v>0</v>
      </c>
      <c r="F867" s="231">
        <f t="shared" si="345"/>
        <v>0</v>
      </c>
      <c r="G867" s="231">
        <f t="shared" si="345"/>
        <v>0</v>
      </c>
      <c r="H867" s="231">
        <f t="shared" si="345"/>
        <v>383975</v>
      </c>
      <c r="I867" s="231">
        <f t="shared" si="345"/>
        <v>0</v>
      </c>
      <c r="J867" s="231">
        <f t="shared" si="345"/>
        <v>0</v>
      </c>
      <c r="K867" s="231">
        <f t="shared" si="345"/>
        <v>383975</v>
      </c>
      <c r="L867" s="3"/>
      <c r="M867" s="3"/>
      <c r="N867" s="3"/>
      <c r="O867" s="3"/>
      <c r="P867" s="3"/>
      <c r="Q867" s="3"/>
      <c r="R867" s="3"/>
    </row>
    <row r="868" spans="1:18" s="11" customFormat="1" ht="18" customHeight="1">
      <c r="A868" s="18"/>
      <c r="B868" s="194" t="s">
        <v>494</v>
      </c>
      <c r="C868" s="36">
        <f>C871+C874+C877+C880+C883+C886+C889+C892+C895+C898+C901+C904+C907+C910+C913</f>
        <v>0</v>
      </c>
      <c r="D868" s="36">
        <f aca="true" t="shared" si="346" ref="D868:K868">D871+D874+D877+D880+D883+D886+D889+D892+D895+D898+D901+D904+D907+D910+D913</f>
        <v>0</v>
      </c>
      <c r="E868" s="36">
        <f t="shared" si="346"/>
        <v>0</v>
      </c>
      <c r="F868" s="36">
        <f t="shared" si="346"/>
        <v>0</v>
      </c>
      <c r="G868" s="36">
        <f t="shared" si="346"/>
        <v>0</v>
      </c>
      <c r="H868" s="36">
        <f t="shared" si="346"/>
        <v>800</v>
      </c>
      <c r="I868" s="36">
        <f t="shared" si="346"/>
        <v>0</v>
      </c>
      <c r="J868" s="36">
        <f t="shared" si="346"/>
        <v>0</v>
      </c>
      <c r="K868" s="36">
        <f t="shared" si="346"/>
        <v>800</v>
      </c>
      <c r="L868" s="3"/>
      <c r="M868" s="3"/>
      <c r="N868" s="3"/>
      <c r="O868" s="3"/>
      <c r="P868" s="3"/>
      <c r="Q868" s="3"/>
      <c r="R868" s="3"/>
    </row>
    <row r="869" spans="1:18" s="11" customFormat="1" ht="30" customHeight="1" thickBot="1">
      <c r="A869" s="162"/>
      <c r="B869" s="191" t="s">
        <v>692</v>
      </c>
      <c r="C869" s="253">
        <f>C867+C868</f>
        <v>0</v>
      </c>
      <c r="D869" s="253">
        <f aca="true" t="shared" si="347" ref="D869:K869">D867+D868</f>
        <v>0</v>
      </c>
      <c r="E869" s="253">
        <f t="shared" si="347"/>
        <v>0</v>
      </c>
      <c r="F869" s="253">
        <f t="shared" si="347"/>
        <v>0</v>
      </c>
      <c r="G869" s="253">
        <f t="shared" si="347"/>
        <v>0</v>
      </c>
      <c r="H869" s="253">
        <f t="shared" si="347"/>
        <v>384775</v>
      </c>
      <c r="I869" s="253">
        <f t="shared" si="347"/>
        <v>0</v>
      </c>
      <c r="J869" s="253">
        <f t="shared" si="347"/>
        <v>0</v>
      </c>
      <c r="K869" s="253">
        <f t="shared" si="347"/>
        <v>384775</v>
      </c>
      <c r="L869" s="3"/>
      <c r="M869" s="3"/>
      <c r="N869" s="3"/>
      <c r="O869" s="3"/>
      <c r="P869" s="3"/>
      <c r="Q869" s="3"/>
      <c r="R869" s="3"/>
    </row>
    <row r="870" spans="1:18" s="11" customFormat="1" ht="26.25" customHeight="1">
      <c r="A870" s="147"/>
      <c r="B870" s="148" t="s">
        <v>116</v>
      </c>
      <c r="C870" s="149"/>
      <c r="D870" s="149"/>
      <c r="E870" s="149"/>
      <c r="F870" s="149"/>
      <c r="G870" s="149"/>
      <c r="H870" s="176">
        <v>3600</v>
      </c>
      <c r="I870" s="149"/>
      <c r="J870" s="149"/>
      <c r="K870" s="301">
        <f>SUM(C870:J870)</f>
        <v>3600</v>
      </c>
      <c r="L870" s="3"/>
      <c r="M870" s="3"/>
      <c r="N870" s="3"/>
      <c r="O870" s="3"/>
      <c r="P870" s="3"/>
      <c r="Q870" s="3"/>
      <c r="R870" s="3"/>
    </row>
    <row r="871" spans="1:18" s="11" customFormat="1" ht="14.25" customHeight="1">
      <c r="A871" s="18"/>
      <c r="B871" s="194" t="s">
        <v>494</v>
      </c>
      <c r="C871" s="20"/>
      <c r="D871" s="20"/>
      <c r="E871" s="20"/>
      <c r="F871" s="20"/>
      <c r="G871" s="20"/>
      <c r="H871" s="62">
        <v>-100</v>
      </c>
      <c r="I871" s="20"/>
      <c r="J871" s="20"/>
      <c r="K871" s="301">
        <f>SUM(C871:J871)</f>
        <v>-100</v>
      </c>
      <c r="L871" s="3"/>
      <c r="M871" s="3"/>
      <c r="N871" s="3"/>
      <c r="O871" s="3"/>
      <c r="P871" s="3"/>
      <c r="Q871" s="3"/>
      <c r="R871" s="3"/>
    </row>
    <row r="872" spans="1:18" s="11" customFormat="1" ht="27.75" customHeight="1" thickBot="1">
      <c r="A872" s="162"/>
      <c r="B872" s="155" t="s">
        <v>693</v>
      </c>
      <c r="C872" s="156">
        <f>C870+C871</f>
        <v>0</v>
      </c>
      <c r="D872" s="156">
        <f aca="true" t="shared" si="348" ref="D872:K872">D870+D871</f>
        <v>0</v>
      </c>
      <c r="E872" s="156">
        <f t="shared" si="348"/>
        <v>0</v>
      </c>
      <c r="F872" s="156">
        <f t="shared" si="348"/>
        <v>0</v>
      </c>
      <c r="G872" s="156">
        <f t="shared" si="348"/>
        <v>0</v>
      </c>
      <c r="H872" s="156">
        <f t="shared" si="348"/>
        <v>3500</v>
      </c>
      <c r="I872" s="156">
        <f t="shared" si="348"/>
        <v>0</v>
      </c>
      <c r="J872" s="156">
        <f t="shared" si="348"/>
        <v>0</v>
      </c>
      <c r="K872" s="156">
        <f t="shared" si="348"/>
        <v>3500</v>
      </c>
      <c r="L872" s="3"/>
      <c r="M872" s="3"/>
      <c r="N872" s="3"/>
      <c r="O872" s="3"/>
      <c r="P872" s="3"/>
      <c r="Q872" s="3"/>
      <c r="R872" s="3"/>
    </row>
    <row r="873" spans="1:18" ht="13.5" customHeight="1">
      <c r="A873" s="147"/>
      <c r="B873" s="157" t="s">
        <v>1</v>
      </c>
      <c r="C873" s="149"/>
      <c r="D873" s="149"/>
      <c r="E873" s="149"/>
      <c r="F873" s="149"/>
      <c r="G873" s="149"/>
      <c r="H873" s="149">
        <v>101173</v>
      </c>
      <c r="I873" s="149"/>
      <c r="J873" s="149"/>
      <c r="K873" s="301">
        <f>SUM(C873:J873)</f>
        <v>101173</v>
      </c>
      <c r="L873" s="3"/>
      <c r="M873" s="3"/>
      <c r="N873" s="3"/>
      <c r="O873" s="3"/>
      <c r="P873" s="3"/>
      <c r="Q873" s="3"/>
      <c r="R873" s="3"/>
    </row>
    <row r="874" spans="1:18" s="11" customFormat="1" ht="15.75" customHeight="1">
      <c r="A874" s="18"/>
      <c r="B874" s="194" t="s">
        <v>494</v>
      </c>
      <c r="C874" s="20"/>
      <c r="D874" s="20"/>
      <c r="E874" s="20"/>
      <c r="F874" s="20"/>
      <c r="G874" s="20"/>
      <c r="H874" s="20">
        <v>100</v>
      </c>
      <c r="I874" s="20"/>
      <c r="J874" s="20"/>
      <c r="K874" s="301">
        <f>SUM(C874:J874)</f>
        <v>100</v>
      </c>
      <c r="L874" s="3"/>
      <c r="M874" s="3"/>
      <c r="N874" s="3"/>
      <c r="O874" s="3"/>
      <c r="P874" s="3"/>
      <c r="Q874" s="3"/>
      <c r="R874" s="3"/>
    </row>
    <row r="875" spans="1:18" s="11" customFormat="1" ht="15.75" customHeight="1" thickBot="1">
      <c r="A875" s="162"/>
      <c r="B875" s="155" t="s">
        <v>498</v>
      </c>
      <c r="C875" s="156">
        <f>C873+C874</f>
        <v>0</v>
      </c>
      <c r="D875" s="156">
        <f aca="true" t="shared" si="349" ref="D875:K875">D873+D874</f>
        <v>0</v>
      </c>
      <c r="E875" s="156">
        <f t="shared" si="349"/>
        <v>0</v>
      </c>
      <c r="F875" s="156">
        <f t="shared" si="349"/>
        <v>0</v>
      </c>
      <c r="G875" s="156">
        <f t="shared" si="349"/>
        <v>0</v>
      </c>
      <c r="H875" s="156">
        <f t="shared" si="349"/>
        <v>101273</v>
      </c>
      <c r="I875" s="156">
        <f t="shared" si="349"/>
        <v>0</v>
      </c>
      <c r="J875" s="156">
        <f t="shared" si="349"/>
        <v>0</v>
      </c>
      <c r="K875" s="156">
        <f t="shared" si="349"/>
        <v>101273</v>
      </c>
      <c r="L875" s="3"/>
      <c r="M875" s="3"/>
      <c r="N875" s="3"/>
      <c r="O875" s="3"/>
      <c r="P875" s="3"/>
      <c r="Q875" s="3"/>
      <c r="R875" s="3"/>
    </row>
    <row r="876" spans="1:18" ht="15" customHeight="1">
      <c r="A876" s="147"/>
      <c r="B876" s="157" t="s">
        <v>2</v>
      </c>
      <c r="C876" s="149"/>
      <c r="D876" s="149"/>
      <c r="E876" s="149"/>
      <c r="F876" s="149"/>
      <c r="G876" s="149"/>
      <c r="H876" s="149">
        <v>29507</v>
      </c>
      <c r="I876" s="149"/>
      <c r="J876" s="149"/>
      <c r="K876" s="301">
        <f>SUM(C876:J876)</f>
        <v>29507</v>
      </c>
      <c r="L876" s="3"/>
      <c r="M876" s="3"/>
      <c r="N876" s="3"/>
      <c r="O876" s="3"/>
      <c r="P876" s="3"/>
      <c r="Q876" s="3"/>
      <c r="R876" s="3"/>
    </row>
    <row r="877" spans="1:18" s="11" customFormat="1" ht="15" customHeight="1">
      <c r="A877" s="18"/>
      <c r="B877" s="194" t="s">
        <v>494</v>
      </c>
      <c r="C877" s="20"/>
      <c r="D877" s="20"/>
      <c r="E877" s="20"/>
      <c r="F877" s="20"/>
      <c r="G877" s="20"/>
      <c r="H877" s="20"/>
      <c r="I877" s="20"/>
      <c r="J877" s="20"/>
      <c r="K877" s="301">
        <f>SUM(C877:J877)</f>
        <v>0</v>
      </c>
      <c r="L877" s="3"/>
      <c r="M877" s="3"/>
      <c r="N877" s="3"/>
      <c r="O877" s="3"/>
      <c r="P877" s="3"/>
      <c r="Q877" s="3"/>
      <c r="R877" s="3"/>
    </row>
    <row r="878" spans="1:18" s="11" customFormat="1" ht="15" customHeight="1" thickBot="1">
      <c r="A878" s="162"/>
      <c r="B878" s="155" t="s">
        <v>499</v>
      </c>
      <c r="C878" s="156">
        <f>C876+C877</f>
        <v>0</v>
      </c>
      <c r="D878" s="156">
        <f aca="true" t="shared" si="350" ref="D878:K878">D876+D877</f>
        <v>0</v>
      </c>
      <c r="E878" s="156">
        <f t="shared" si="350"/>
        <v>0</v>
      </c>
      <c r="F878" s="156">
        <f t="shared" si="350"/>
        <v>0</v>
      </c>
      <c r="G878" s="156">
        <f t="shared" si="350"/>
        <v>0</v>
      </c>
      <c r="H878" s="156">
        <f t="shared" si="350"/>
        <v>29507</v>
      </c>
      <c r="I878" s="156">
        <f t="shared" si="350"/>
        <v>0</v>
      </c>
      <c r="J878" s="156">
        <f t="shared" si="350"/>
        <v>0</v>
      </c>
      <c r="K878" s="156">
        <f t="shared" si="350"/>
        <v>29507</v>
      </c>
      <c r="L878" s="3"/>
      <c r="M878" s="3"/>
      <c r="N878" s="3"/>
      <c r="O878" s="3"/>
      <c r="P878" s="3"/>
      <c r="Q878" s="3"/>
      <c r="R878" s="3"/>
    </row>
    <row r="879" spans="1:18" ht="14.25" customHeight="1">
      <c r="A879" s="147"/>
      <c r="B879" s="157" t="s">
        <v>3</v>
      </c>
      <c r="C879" s="149"/>
      <c r="D879" s="149"/>
      <c r="E879" s="149"/>
      <c r="F879" s="149"/>
      <c r="G879" s="149"/>
      <c r="H879" s="149">
        <v>24182</v>
      </c>
      <c r="I879" s="149"/>
      <c r="J879" s="149"/>
      <c r="K879" s="301">
        <f>SUM(C879:J879)</f>
        <v>24182</v>
      </c>
      <c r="L879" s="3"/>
      <c r="M879" s="3"/>
      <c r="N879" s="3"/>
      <c r="O879" s="3"/>
      <c r="P879" s="3"/>
      <c r="Q879" s="3"/>
      <c r="R879" s="3"/>
    </row>
    <row r="880" spans="1:18" s="11" customFormat="1" ht="14.25" customHeight="1">
      <c r="A880" s="18"/>
      <c r="B880" s="194" t="s">
        <v>494</v>
      </c>
      <c r="C880" s="196"/>
      <c r="D880" s="20"/>
      <c r="E880" s="20"/>
      <c r="F880" s="20"/>
      <c r="G880" s="20"/>
      <c r="H880" s="20"/>
      <c r="I880" s="20"/>
      <c r="J880" s="20"/>
      <c r="K880" s="301">
        <f>SUM(C880:J880)</f>
        <v>0</v>
      </c>
      <c r="L880" s="3"/>
      <c r="M880" s="3"/>
      <c r="N880" s="3"/>
      <c r="O880" s="3"/>
      <c r="P880" s="3"/>
      <c r="Q880" s="3"/>
      <c r="R880" s="3"/>
    </row>
    <row r="881" spans="1:18" s="11" customFormat="1" ht="14.25" customHeight="1" thickBot="1">
      <c r="A881" s="162"/>
      <c r="B881" s="155" t="s">
        <v>500</v>
      </c>
      <c r="C881" s="156">
        <f aca="true" t="shared" si="351" ref="C881:K881">C879+C880</f>
        <v>0</v>
      </c>
      <c r="D881" s="156">
        <f t="shared" si="351"/>
        <v>0</v>
      </c>
      <c r="E881" s="156">
        <f t="shared" si="351"/>
        <v>0</v>
      </c>
      <c r="F881" s="156">
        <f t="shared" si="351"/>
        <v>0</v>
      </c>
      <c r="G881" s="156">
        <f t="shared" si="351"/>
        <v>0</v>
      </c>
      <c r="H881" s="156">
        <f t="shared" si="351"/>
        <v>24182</v>
      </c>
      <c r="I881" s="156">
        <f t="shared" si="351"/>
        <v>0</v>
      </c>
      <c r="J881" s="156">
        <f t="shared" si="351"/>
        <v>0</v>
      </c>
      <c r="K881" s="156">
        <f t="shared" si="351"/>
        <v>24182</v>
      </c>
      <c r="L881" s="3"/>
      <c r="M881" s="3"/>
      <c r="N881" s="3"/>
      <c r="O881" s="3"/>
      <c r="P881" s="3"/>
      <c r="Q881" s="3"/>
      <c r="R881" s="3"/>
    </row>
    <row r="882" spans="1:18" ht="15.75" customHeight="1">
      <c r="A882" s="147"/>
      <c r="B882" s="157" t="s">
        <v>4</v>
      </c>
      <c r="C882" s="149"/>
      <c r="D882" s="149"/>
      <c r="E882" s="149"/>
      <c r="F882" s="149"/>
      <c r="G882" s="149"/>
      <c r="H882" s="149">
        <v>7678</v>
      </c>
      <c r="I882" s="149"/>
      <c r="J882" s="149"/>
      <c r="K882" s="301">
        <f>SUM(C882:J882)</f>
        <v>7678</v>
      </c>
      <c r="L882" s="3"/>
      <c r="M882" s="3"/>
      <c r="N882" s="3"/>
      <c r="O882" s="3"/>
      <c r="P882" s="3"/>
      <c r="Q882" s="3"/>
      <c r="R882" s="3"/>
    </row>
    <row r="883" spans="1:18" s="11" customFormat="1" ht="15.75" customHeight="1">
      <c r="A883" s="18"/>
      <c r="B883" s="194" t="s">
        <v>494</v>
      </c>
      <c r="C883" s="20"/>
      <c r="D883" s="20"/>
      <c r="E883" s="20"/>
      <c r="F883" s="20"/>
      <c r="G883" s="20"/>
      <c r="H883" s="20"/>
      <c r="I883" s="20"/>
      <c r="J883" s="20"/>
      <c r="K883" s="301">
        <f>SUM(C883:J883)</f>
        <v>0</v>
      </c>
      <c r="L883" s="3"/>
      <c r="M883" s="3"/>
      <c r="N883" s="3"/>
      <c r="O883" s="3"/>
      <c r="P883" s="3"/>
      <c r="Q883" s="3"/>
      <c r="R883" s="3"/>
    </row>
    <row r="884" spans="1:18" s="11" customFormat="1" ht="15.75" customHeight="1" thickBot="1">
      <c r="A884" s="162"/>
      <c r="B884" s="155" t="s">
        <v>617</v>
      </c>
      <c r="C884" s="156">
        <f>C882+C883</f>
        <v>0</v>
      </c>
      <c r="D884" s="156">
        <f aca="true" t="shared" si="352" ref="D884:K884">D882+D883</f>
        <v>0</v>
      </c>
      <c r="E884" s="156">
        <f t="shared" si="352"/>
        <v>0</v>
      </c>
      <c r="F884" s="156">
        <f t="shared" si="352"/>
        <v>0</v>
      </c>
      <c r="G884" s="156">
        <f t="shared" si="352"/>
        <v>0</v>
      </c>
      <c r="H884" s="156">
        <f t="shared" si="352"/>
        <v>7678</v>
      </c>
      <c r="I884" s="156">
        <f t="shared" si="352"/>
        <v>0</v>
      </c>
      <c r="J884" s="156">
        <f t="shared" si="352"/>
        <v>0</v>
      </c>
      <c r="K884" s="156">
        <f t="shared" si="352"/>
        <v>7678</v>
      </c>
      <c r="L884" s="3"/>
      <c r="M884" s="3"/>
      <c r="N884" s="3"/>
      <c r="O884" s="3"/>
      <c r="P884" s="3"/>
      <c r="Q884" s="3"/>
      <c r="R884" s="3"/>
    </row>
    <row r="885" spans="1:18" ht="15.75" customHeight="1">
      <c r="A885" s="147"/>
      <c r="B885" s="157" t="s">
        <v>5</v>
      </c>
      <c r="C885" s="149"/>
      <c r="D885" s="149"/>
      <c r="E885" s="149"/>
      <c r="F885" s="149"/>
      <c r="G885" s="149"/>
      <c r="H885" s="149">
        <v>25660</v>
      </c>
      <c r="I885" s="149"/>
      <c r="J885" s="149"/>
      <c r="K885" s="301">
        <f>SUM(C885:J885)</f>
        <v>25660</v>
      </c>
      <c r="L885" s="3"/>
      <c r="M885" s="3"/>
      <c r="N885" s="3"/>
      <c r="O885" s="3"/>
      <c r="P885" s="3"/>
      <c r="Q885" s="3"/>
      <c r="R885" s="3"/>
    </row>
    <row r="886" spans="1:18" s="11" customFormat="1" ht="15.75" customHeight="1">
      <c r="A886" s="18"/>
      <c r="B886" s="194" t="s">
        <v>494</v>
      </c>
      <c r="C886" s="20"/>
      <c r="D886" s="20"/>
      <c r="E886" s="20"/>
      <c r="F886" s="20"/>
      <c r="G886" s="20"/>
      <c r="H886" s="20"/>
      <c r="I886" s="20"/>
      <c r="J886" s="20"/>
      <c r="K886" s="301">
        <f>SUM(C886:J886)</f>
        <v>0</v>
      </c>
      <c r="L886" s="3"/>
      <c r="M886" s="3"/>
      <c r="N886" s="3"/>
      <c r="O886" s="3"/>
      <c r="P886" s="3"/>
      <c r="Q886" s="3"/>
      <c r="R886" s="3"/>
    </row>
    <row r="887" spans="1:18" s="11" customFormat="1" ht="15.75" customHeight="1" thickBot="1">
      <c r="A887" s="162"/>
      <c r="B887" s="155" t="s">
        <v>5</v>
      </c>
      <c r="C887" s="156">
        <f>C885+C886</f>
        <v>0</v>
      </c>
      <c r="D887" s="156">
        <f aca="true" t="shared" si="353" ref="D887:K887">D885+D886</f>
        <v>0</v>
      </c>
      <c r="E887" s="156">
        <f t="shared" si="353"/>
        <v>0</v>
      </c>
      <c r="F887" s="156">
        <f t="shared" si="353"/>
        <v>0</v>
      </c>
      <c r="G887" s="156">
        <f t="shared" si="353"/>
        <v>0</v>
      </c>
      <c r="H887" s="156">
        <f t="shared" si="353"/>
        <v>25660</v>
      </c>
      <c r="I887" s="156">
        <f t="shared" si="353"/>
        <v>0</v>
      </c>
      <c r="J887" s="156">
        <f t="shared" si="353"/>
        <v>0</v>
      </c>
      <c r="K887" s="156">
        <f t="shared" si="353"/>
        <v>25660</v>
      </c>
      <c r="L887" s="3"/>
      <c r="M887" s="3"/>
      <c r="N887" s="3"/>
      <c r="O887" s="3"/>
      <c r="P887" s="3"/>
      <c r="Q887" s="3"/>
      <c r="R887" s="3"/>
    </row>
    <row r="888" spans="1:18" ht="15" customHeight="1">
      <c r="A888" s="147"/>
      <c r="B888" s="157" t="s">
        <v>6</v>
      </c>
      <c r="C888" s="149"/>
      <c r="D888" s="149"/>
      <c r="E888" s="149"/>
      <c r="F888" s="149"/>
      <c r="G888" s="149"/>
      <c r="H888" s="149">
        <v>8481</v>
      </c>
      <c r="I888" s="149"/>
      <c r="J888" s="149"/>
      <c r="K888" s="301">
        <f>SUM(C888:J888)</f>
        <v>8481</v>
      </c>
      <c r="L888" s="3"/>
      <c r="M888" s="3"/>
      <c r="N888" s="3"/>
      <c r="O888" s="3"/>
      <c r="P888" s="3"/>
      <c r="Q888" s="3"/>
      <c r="R888" s="3"/>
    </row>
    <row r="889" spans="1:18" s="11" customFormat="1" ht="15" customHeight="1">
      <c r="A889" s="18"/>
      <c r="B889" s="194" t="s">
        <v>494</v>
      </c>
      <c r="C889" s="20"/>
      <c r="D889" s="20"/>
      <c r="E889" s="20"/>
      <c r="F889" s="20"/>
      <c r="G889" s="20"/>
      <c r="H889" s="20"/>
      <c r="I889" s="20"/>
      <c r="J889" s="20"/>
      <c r="K889" s="301">
        <f>SUM(C889:J889)</f>
        <v>0</v>
      </c>
      <c r="L889" s="3"/>
      <c r="M889" s="3"/>
      <c r="N889" s="3"/>
      <c r="O889" s="3"/>
      <c r="P889" s="3"/>
      <c r="Q889" s="3"/>
      <c r="R889" s="3"/>
    </row>
    <row r="890" spans="1:18" s="11" customFormat="1" ht="27" customHeight="1" thickBot="1">
      <c r="A890" s="154"/>
      <c r="B890" s="262" t="s">
        <v>503</v>
      </c>
      <c r="C890" s="214">
        <f>C888+C889</f>
        <v>0</v>
      </c>
      <c r="D890" s="214">
        <f aca="true" t="shared" si="354" ref="D890:K890">D888+D889</f>
        <v>0</v>
      </c>
      <c r="E890" s="214">
        <f t="shared" si="354"/>
        <v>0</v>
      </c>
      <c r="F890" s="214">
        <f t="shared" si="354"/>
        <v>0</v>
      </c>
      <c r="G890" s="214">
        <f t="shared" si="354"/>
        <v>0</v>
      </c>
      <c r="H890" s="214">
        <f t="shared" si="354"/>
        <v>8481</v>
      </c>
      <c r="I890" s="214">
        <f t="shared" si="354"/>
        <v>0</v>
      </c>
      <c r="J890" s="214">
        <f t="shared" si="354"/>
        <v>0</v>
      </c>
      <c r="K890" s="214">
        <f t="shared" si="354"/>
        <v>8481</v>
      </c>
      <c r="L890" s="3"/>
      <c r="M890" s="3"/>
      <c r="N890" s="3"/>
      <c r="O890" s="3"/>
      <c r="P890" s="3"/>
      <c r="Q890" s="3"/>
      <c r="R890" s="3"/>
    </row>
    <row r="891" spans="1:18" ht="15" customHeight="1">
      <c r="A891" s="147"/>
      <c r="B891" s="157" t="s">
        <v>7</v>
      </c>
      <c r="C891" s="149"/>
      <c r="D891" s="149"/>
      <c r="E891" s="149"/>
      <c r="F891" s="149"/>
      <c r="G891" s="149"/>
      <c r="H891" s="149">
        <v>24386</v>
      </c>
      <c r="I891" s="149"/>
      <c r="J891" s="149"/>
      <c r="K891" s="301">
        <f>SUM(C891:J891)</f>
        <v>24386</v>
      </c>
      <c r="L891" s="3"/>
      <c r="M891" s="3"/>
      <c r="N891" s="3"/>
      <c r="O891" s="3"/>
      <c r="P891" s="3"/>
      <c r="Q891" s="3"/>
      <c r="R891" s="3"/>
    </row>
    <row r="892" spans="1:18" s="11" customFormat="1" ht="15" customHeight="1">
      <c r="A892" s="18"/>
      <c r="B892" s="194" t="s">
        <v>494</v>
      </c>
      <c r="C892" s="20"/>
      <c r="D892" s="20"/>
      <c r="E892" s="20"/>
      <c r="F892" s="20"/>
      <c r="G892" s="20"/>
      <c r="H892" s="20"/>
      <c r="I892" s="20"/>
      <c r="J892" s="20"/>
      <c r="K892" s="301">
        <f>SUM(C892:J892)</f>
        <v>0</v>
      </c>
      <c r="L892" s="3"/>
      <c r="M892" s="3"/>
      <c r="N892" s="3"/>
      <c r="O892" s="3"/>
      <c r="P892" s="3"/>
      <c r="Q892" s="3"/>
      <c r="R892" s="3"/>
    </row>
    <row r="893" spans="1:18" s="11" customFormat="1" ht="15" customHeight="1" thickBot="1">
      <c r="A893" s="162"/>
      <c r="B893" s="155" t="s">
        <v>619</v>
      </c>
      <c r="C893" s="156">
        <f>C891+C892</f>
        <v>0</v>
      </c>
      <c r="D893" s="156">
        <f aca="true" t="shared" si="355" ref="D893:K893">D891+D892</f>
        <v>0</v>
      </c>
      <c r="E893" s="156">
        <f t="shared" si="355"/>
        <v>0</v>
      </c>
      <c r="F893" s="156">
        <f t="shared" si="355"/>
        <v>0</v>
      </c>
      <c r="G893" s="156">
        <f t="shared" si="355"/>
        <v>0</v>
      </c>
      <c r="H893" s="156">
        <f t="shared" si="355"/>
        <v>24386</v>
      </c>
      <c r="I893" s="156">
        <f t="shared" si="355"/>
        <v>0</v>
      </c>
      <c r="J893" s="156">
        <f t="shared" si="355"/>
        <v>0</v>
      </c>
      <c r="K893" s="156">
        <f t="shared" si="355"/>
        <v>24386</v>
      </c>
      <c r="L893" s="3"/>
      <c r="M893" s="3"/>
      <c r="N893" s="3"/>
      <c r="O893" s="3"/>
      <c r="P893" s="3"/>
      <c r="Q893" s="3"/>
      <c r="R893" s="3"/>
    </row>
    <row r="894" spans="1:18" ht="14.25" customHeight="1">
      <c r="A894" s="147"/>
      <c r="B894" s="157" t="s">
        <v>8</v>
      </c>
      <c r="C894" s="149"/>
      <c r="D894" s="149"/>
      <c r="E894" s="149"/>
      <c r="F894" s="149"/>
      <c r="G894" s="149"/>
      <c r="H894" s="149">
        <v>16822</v>
      </c>
      <c r="I894" s="149"/>
      <c r="J894" s="149"/>
      <c r="K894" s="301">
        <f>SUM(C894:J894)</f>
        <v>16822</v>
      </c>
      <c r="L894" s="3"/>
      <c r="M894" s="3"/>
      <c r="N894" s="3"/>
      <c r="O894" s="3"/>
      <c r="P894" s="3"/>
      <c r="Q894" s="3"/>
      <c r="R894" s="3"/>
    </row>
    <row r="895" spans="1:18" s="11" customFormat="1" ht="14.25" customHeight="1">
      <c r="A895" s="18"/>
      <c r="B895" s="194" t="s">
        <v>494</v>
      </c>
      <c r="C895" s="20"/>
      <c r="D895" s="20"/>
      <c r="E895" s="20"/>
      <c r="F895" s="20"/>
      <c r="G895" s="20"/>
      <c r="H895" s="20"/>
      <c r="I895" s="20"/>
      <c r="J895" s="20"/>
      <c r="K895" s="301">
        <f>SUM(C895:J895)</f>
        <v>0</v>
      </c>
      <c r="L895" s="3"/>
      <c r="M895" s="3"/>
      <c r="N895" s="3"/>
      <c r="O895" s="3"/>
      <c r="P895" s="3"/>
      <c r="Q895" s="3"/>
      <c r="R895" s="3"/>
    </row>
    <row r="896" spans="1:18" s="11" customFormat="1" ht="14.25" customHeight="1" thickBot="1">
      <c r="A896" s="162"/>
      <c r="B896" s="155" t="s">
        <v>505</v>
      </c>
      <c r="C896" s="156">
        <f>C894+C895</f>
        <v>0</v>
      </c>
      <c r="D896" s="156">
        <f aca="true" t="shared" si="356" ref="D896:K896">D894+D895</f>
        <v>0</v>
      </c>
      <c r="E896" s="156">
        <f t="shared" si="356"/>
        <v>0</v>
      </c>
      <c r="F896" s="156">
        <f t="shared" si="356"/>
        <v>0</v>
      </c>
      <c r="G896" s="156">
        <f t="shared" si="356"/>
        <v>0</v>
      </c>
      <c r="H896" s="156">
        <f t="shared" si="356"/>
        <v>16822</v>
      </c>
      <c r="I896" s="156">
        <f t="shared" si="356"/>
        <v>0</v>
      </c>
      <c r="J896" s="156">
        <f t="shared" si="356"/>
        <v>0</v>
      </c>
      <c r="K896" s="156">
        <f t="shared" si="356"/>
        <v>16822</v>
      </c>
      <c r="L896" s="3"/>
      <c r="M896" s="3"/>
      <c r="N896" s="3"/>
      <c r="O896" s="3"/>
      <c r="P896" s="3"/>
      <c r="Q896" s="3"/>
      <c r="R896" s="3"/>
    </row>
    <row r="897" spans="1:18" ht="15" customHeight="1">
      <c r="A897" s="147"/>
      <c r="B897" s="157" t="s">
        <v>9</v>
      </c>
      <c r="C897" s="149"/>
      <c r="D897" s="149"/>
      <c r="E897" s="149"/>
      <c r="F897" s="149"/>
      <c r="G897" s="149"/>
      <c r="H897" s="149">
        <v>19147</v>
      </c>
      <c r="I897" s="149"/>
      <c r="J897" s="149"/>
      <c r="K897" s="301">
        <f>SUM(C897:J897)</f>
        <v>19147</v>
      </c>
      <c r="L897" s="3"/>
      <c r="M897" s="3"/>
      <c r="N897" s="3"/>
      <c r="O897" s="3"/>
      <c r="P897" s="3"/>
      <c r="Q897" s="3"/>
      <c r="R897" s="3"/>
    </row>
    <row r="898" spans="1:18" s="11" customFormat="1" ht="15" customHeight="1">
      <c r="A898" s="18"/>
      <c r="B898" s="194" t="s">
        <v>494</v>
      </c>
      <c r="C898" s="20"/>
      <c r="D898" s="20"/>
      <c r="E898" s="20"/>
      <c r="F898" s="20"/>
      <c r="G898" s="20"/>
      <c r="H898" s="20">
        <v>800</v>
      </c>
      <c r="I898" s="20"/>
      <c r="J898" s="20"/>
      <c r="K898" s="301">
        <f>SUM(C898:J898)</f>
        <v>800</v>
      </c>
      <c r="L898" s="3"/>
      <c r="M898" s="3"/>
      <c r="N898" s="3"/>
      <c r="O898" s="3"/>
      <c r="P898" s="3"/>
      <c r="Q898" s="3"/>
      <c r="R898" s="3"/>
    </row>
    <row r="899" spans="1:18" s="11" customFormat="1" ht="15" customHeight="1" thickBot="1">
      <c r="A899" s="162"/>
      <c r="B899" s="155" t="s">
        <v>506</v>
      </c>
      <c r="C899" s="156">
        <f>C897+C898</f>
        <v>0</v>
      </c>
      <c r="D899" s="156">
        <f aca="true" t="shared" si="357" ref="D899:K899">D897+D898</f>
        <v>0</v>
      </c>
      <c r="E899" s="156">
        <f t="shared" si="357"/>
        <v>0</v>
      </c>
      <c r="F899" s="156">
        <f t="shared" si="357"/>
        <v>0</v>
      </c>
      <c r="G899" s="156">
        <f t="shared" si="357"/>
        <v>0</v>
      </c>
      <c r="H899" s="156">
        <f t="shared" si="357"/>
        <v>19947</v>
      </c>
      <c r="I899" s="156">
        <f t="shared" si="357"/>
        <v>0</v>
      </c>
      <c r="J899" s="156">
        <f t="shared" si="357"/>
        <v>0</v>
      </c>
      <c r="K899" s="156">
        <f t="shared" si="357"/>
        <v>19947</v>
      </c>
      <c r="L899" s="3"/>
      <c r="M899" s="3"/>
      <c r="N899" s="3"/>
      <c r="O899" s="3"/>
      <c r="P899" s="3"/>
      <c r="Q899" s="3"/>
      <c r="R899" s="3"/>
    </row>
    <row r="900" spans="1:18" ht="15" customHeight="1">
      <c r="A900" s="147"/>
      <c r="B900" s="157" t="s">
        <v>10</v>
      </c>
      <c r="C900" s="149"/>
      <c r="D900" s="149"/>
      <c r="E900" s="149"/>
      <c r="F900" s="149"/>
      <c r="G900" s="149"/>
      <c r="H900" s="149">
        <v>8517</v>
      </c>
      <c r="I900" s="149"/>
      <c r="J900" s="149"/>
      <c r="K900" s="301">
        <f>SUM(C900:J900)</f>
        <v>8517</v>
      </c>
      <c r="L900" s="3"/>
      <c r="M900" s="3"/>
      <c r="N900" s="3"/>
      <c r="O900" s="3"/>
      <c r="P900" s="3"/>
      <c r="Q900" s="3"/>
      <c r="R900" s="3"/>
    </row>
    <row r="901" spans="1:18" s="11" customFormat="1" ht="15" customHeight="1">
      <c r="A901" s="18"/>
      <c r="B901" s="194" t="s">
        <v>494</v>
      </c>
      <c r="C901" s="20"/>
      <c r="D901" s="20"/>
      <c r="E901" s="20"/>
      <c r="F901" s="20"/>
      <c r="G901" s="20"/>
      <c r="H901" s="20"/>
      <c r="I901" s="20"/>
      <c r="J901" s="20"/>
      <c r="K901" s="301">
        <f>SUM(C901:J901)</f>
        <v>0</v>
      </c>
      <c r="L901" s="3"/>
      <c r="M901" s="3"/>
      <c r="N901" s="3"/>
      <c r="O901" s="3"/>
      <c r="P901" s="3"/>
      <c r="Q901" s="3"/>
      <c r="R901" s="3"/>
    </row>
    <row r="902" spans="1:18" s="11" customFormat="1" ht="15" customHeight="1" thickBot="1">
      <c r="A902" s="162"/>
      <c r="B902" s="155" t="s">
        <v>507</v>
      </c>
      <c r="C902" s="156">
        <f>C900+C901</f>
        <v>0</v>
      </c>
      <c r="D902" s="156">
        <f aca="true" t="shared" si="358" ref="D902:K902">D900+D901</f>
        <v>0</v>
      </c>
      <c r="E902" s="156">
        <f t="shared" si="358"/>
        <v>0</v>
      </c>
      <c r="F902" s="156">
        <f t="shared" si="358"/>
        <v>0</v>
      </c>
      <c r="G902" s="156">
        <f t="shared" si="358"/>
        <v>0</v>
      </c>
      <c r="H902" s="156">
        <f t="shared" si="358"/>
        <v>8517</v>
      </c>
      <c r="I902" s="156">
        <f t="shared" si="358"/>
        <v>0</v>
      </c>
      <c r="J902" s="156">
        <f t="shared" si="358"/>
        <v>0</v>
      </c>
      <c r="K902" s="156">
        <f t="shared" si="358"/>
        <v>8517</v>
      </c>
      <c r="L902" s="3"/>
      <c r="M902" s="3"/>
      <c r="N902" s="3"/>
      <c r="O902" s="3"/>
      <c r="P902" s="3"/>
      <c r="Q902" s="3"/>
      <c r="R902" s="3"/>
    </row>
    <row r="903" spans="1:18" ht="15.75" customHeight="1">
      <c r="A903" s="147"/>
      <c r="B903" s="157" t="s">
        <v>11</v>
      </c>
      <c r="C903" s="149"/>
      <c r="D903" s="149"/>
      <c r="E903" s="149"/>
      <c r="F903" s="149"/>
      <c r="G903" s="149"/>
      <c r="H903" s="149">
        <v>21909</v>
      </c>
      <c r="I903" s="149"/>
      <c r="J903" s="149"/>
      <c r="K903" s="301">
        <f>SUM(C903:J903)</f>
        <v>21909</v>
      </c>
      <c r="L903" s="3"/>
      <c r="M903" s="3"/>
      <c r="N903" s="3"/>
      <c r="O903" s="3"/>
      <c r="P903" s="3"/>
      <c r="Q903" s="3"/>
      <c r="R903" s="3"/>
    </row>
    <row r="904" spans="1:18" s="11" customFormat="1" ht="15.75" customHeight="1">
      <c r="A904" s="18"/>
      <c r="B904" s="194" t="s">
        <v>494</v>
      </c>
      <c r="C904" s="20"/>
      <c r="D904" s="20"/>
      <c r="E904" s="20"/>
      <c r="F904" s="20"/>
      <c r="G904" s="20"/>
      <c r="H904" s="20"/>
      <c r="I904" s="20"/>
      <c r="J904" s="20"/>
      <c r="K904" s="301">
        <f>SUM(C904:J904)</f>
        <v>0</v>
      </c>
      <c r="L904" s="3"/>
      <c r="M904" s="3"/>
      <c r="N904" s="3"/>
      <c r="O904" s="3"/>
      <c r="P904" s="3"/>
      <c r="Q904" s="3"/>
      <c r="R904" s="3"/>
    </row>
    <row r="905" spans="1:18" s="11" customFormat="1" ht="15.75" customHeight="1" thickBot="1">
      <c r="A905" s="162"/>
      <c r="B905" s="155" t="s">
        <v>508</v>
      </c>
      <c r="C905" s="156">
        <f>C903+C904</f>
        <v>0</v>
      </c>
      <c r="D905" s="156">
        <f aca="true" t="shared" si="359" ref="D905:K905">D903+D904</f>
        <v>0</v>
      </c>
      <c r="E905" s="156">
        <f t="shared" si="359"/>
        <v>0</v>
      </c>
      <c r="F905" s="156">
        <f t="shared" si="359"/>
        <v>0</v>
      </c>
      <c r="G905" s="156">
        <f t="shared" si="359"/>
        <v>0</v>
      </c>
      <c r="H905" s="156">
        <f t="shared" si="359"/>
        <v>21909</v>
      </c>
      <c r="I905" s="156">
        <f t="shared" si="359"/>
        <v>0</v>
      </c>
      <c r="J905" s="156">
        <f t="shared" si="359"/>
        <v>0</v>
      </c>
      <c r="K905" s="156">
        <f t="shared" si="359"/>
        <v>21909</v>
      </c>
      <c r="L905" s="3"/>
      <c r="M905" s="3"/>
      <c r="N905" s="3"/>
      <c r="O905" s="3"/>
      <c r="P905" s="3"/>
      <c r="Q905" s="3"/>
      <c r="R905" s="3"/>
    </row>
    <row r="906" spans="1:18" ht="15" customHeight="1">
      <c r="A906" s="147"/>
      <c r="B906" s="157" t="s">
        <v>12</v>
      </c>
      <c r="C906" s="149"/>
      <c r="D906" s="149"/>
      <c r="E906" s="149"/>
      <c r="F906" s="149"/>
      <c r="G906" s="149"/>
      <c r="H906" s="149">
        <v>28428</v>
      </c>
      <c r="I906" s="149"/>
      <c r="J906" s="149"/>
      <c r="K906" s="301">
        <f>SUM(C906:J906)</f>
        <v>28428</v>
      </c>
      <c r="L906" s="3"/>
      <c r="M906" s="3"/>
      <c r="N906" s="3"/>
      <c r="O906" s="3"/>
      <c r="P906" s="3"/>
      <c r="Q906" s="3"/>
      <c r="R906" s="3"/>
    </row>
    <row r="907" spans="1:18" s="11" customFormat="1" ht="15" customHeight="1">
      <c r="A907" s="18"/>
      <c r="B907" s="194" t="s">
        <v>494</v>
      </c>
      <c r="C907" s="20"/>
      <c r="D907" s="20"/>
      <c r="E907" s="20"/>
      <c r="F907" s="20"/>
      <c r="G907" s="20"/>
      <c r="H907" s="20"/>
      <c r="I907" s="20"/>
      <c r="J907" s="20"/>
      <c r="K907" s="301">
        <f>SUM(C907:J907)</f>
        <v>0</v>
      </c>
      <c r="L907" s="3"/>
      <c r="M907" s="3"/>
      <c r="N907" s="3"/>
      <c r="O907" s="3"/>
      <c r="P907" s="3"/>
      <c r="Q907" s="3"/>
      <c r="R907" s="3"/>
    </row>
    <row r="908" spans="1:18" s="11" customFormat="1" ht="27.75" customHeight="1" thickBot="1">
      <c r="A908" s="162"/>
      <c r="B908" s="155" t="s">
        <v>620</v>
      </c>
      <c r="C908" s="156">
        <f>C906+C907</f>
        <v>0</v>
      </c>
      <c r="D908" s="156">
        <f aca="true" t="shared" si="360" ref="D908:K908">D906+D907</f>
        <v>0</v>
      </c>
      <c r="E908" s="156">
        <f t="shared" si="360"/>
        <v>0</v>
      </c>
      <c r="F908" s="156">
        <f t="shared" si="360"/>
        <v>0</v>
      </c>
      <c r="G908" s="156">
        <f t="shared" si="360"/>
        <v>0</v>
      </c>
      <c r="H908" s="156">
        <f t="shared" si="360"/>
        <v>28428</v>
      </c>
      <c r="I908" s="156">
        <f t="shared" si="360"/>
        <v>0</v>
      </c>
      <c r="J908" s="156">
        <f t="shared" si="360"/>
        <v>0</v>
      </c>
      <c r="K908" s="156">
        <f t="shared" si="360"/>
        <v>28428</v>
      </c>
      <c r="L908" s="3"/>
      <c r="M908" s="3"/>
      <c r="N908" s="3"/>
      <c r="O908" s="3"/>
      <c r="P908" s="3"/>
      <c r="Q908" s="3"/>
      <c r="R908" s="3"/>
    </row>
    <row r="909" spans="1:18" ht="15" customHeight="1">
      <c r="A909" s="147"/>
      <c r="B909" s="157" t="s">
        <v>13</v>
      </c>
      <c r="C909" s="149"/>
      <c r="D909" s="149"/>
      <c r="E909" s="149"/>
      <c r="F909" s="149"/>
      <c r="G909" s="149"/>
      <c r="H909" s="149">
        <v>42994</v>
      </c>
      <c r="I909" s="149"/>
      <c r="J909" s="149"/>
      <c r="K909" s="301">
        <f>SUM(C909:J909)</f>
        <v>42994</v>
      </c>
      <c r="L909" s="3"/>
      <c r="M909" s="3"/>
      <c r="N909" s="3"/>
      <c r="O909" s="3"/>
      <c r="P909" s="3"/>
      <c r="Q909" s="3"/>
      <c r="R909" s="3"/>
    </row>
    <row r="910" spans="1:18" s="11" customFormat="1" ht="15" customHeight="1">
      <c r="A910" s="18"/>
      <c r="B910" s="194" t="s">
        <v>494</v>
      </c>
      <c r="C910" s="20"/>
      <c r="D910" s="20"/>
      <c r="E910" s="20"/>
      <c r="F910" s="20"/>
      <c r="G910" s="20"/>
      <c r="H910" s="20"/>
      <c r="I910" s="20"/>
      <c r="J910" s="20"/>
      <c r="K910" s="301">
        <f>SUM(C910:J910)</f>
        <v>0</v>
      </c>
      <c r="L910" s="3"/>
      <c r="M910" s="3"/>
      <c r="N910" s="3"/>
      <c r="O910" s="3"/>
      <c r="P910" s="3"/>
      <c r="Q910" s="3"/>
      <c r="R910" s="3"/>
    </row>
    <row r="911" spans="1:18" s="11" customFormat="1" ht="15" customHeight="1" thickBot="1">
      <c r="A911" s="162"/>
      <c r="B911" s="155" t="s">
        <v>510</v>
      </c>
      <c r="C911" s="156">
        <f>C909+C910</f>
        <v>0</v>
      </c>
      <c r="D911" s="156">
        <f aca="true" t="shared" si="361" ref="D911:K911">D909+D910</f>
        <v>0</v>
      </c>
      <c r="E911" s="156">
        <f t="shared" si="361"/>
        <v>0</v>
      </c>
      <c r="F911" s="156">
        <f t="shared" si="361"/>
        <v>0</v>
      </c>
      <c r="G911" s="156">
        <f t="shared" si="361"/>
        <v>0</v>
      </c>
      <c r="H911" s="156">
        <f t="shared" si="361"/>
        <v>42994</v>
      </c>
      <c r="I911" s="156">
        <f t="shared" si="361"/>
        <v>0</v>
      </c>
      <c r="J911" s="156">
        <f t="shared" si="361"/>
        <v>0</v>
      </c>
      <c r="K911" s="156">
        <f t="shared" si="361"/>
        <v>42994</v>
      </c>
      <c r="L911" s="3"/>
      <c r="M911" s="3"/>
      <c r="N911" s="3"/>
      <c r="O911" s="3"/>
      <c r="P911" s="3"/>
      <c r="Q911" s="3"/>
      <c r="R911" s="3"/>
    </row>
    <row r="912" spans="1:18" ht="14.25" customHeight="1">
      <c r="A912" s="147"/>
      <c r="B912" s="157" t="s">
        <v>14</v>
      </c>
      <c r="C912" s="149"/>
      <c r="D912" s="149"/>
      <c r="E912" s="149"/>
      <c r="F912" s="149"/>
      <c r="G912" s="149"/>
      <c r="H912" s="149">
        <v>21491</v>
      </c>
      <c r="I912" s="149"/>
      <c r="J912" s="149"/>
      <c r="K912" s="301">
        <f>SUM(C912:J912)</f>
        <v>21491</v>
      </c>
      <c r="L912" s="3"/>
      <c r="M912" s="3"/>
      <c r="N912" s="3"/>
      <c r="O912" s="3"/>
      <c r="P912" s="3"/>
      <c r="Q912" s="3"/>
      <c r="R912" s="3"/>
    </row>
    <row r="913" spans="1:18" s="11" customFormat="1" ht="14.25" customHeight="1">
      <c r="A913" s="18"/>
      <c r="B913" s="194" t="s">
        <v>494</v>
      </c>
      <c r="C913" s="20"/>
      <c r="D913" s="20"/>
      <c r="E913" s="20"/>
      <c r="F913" s="20"/>
      <c r="G913" s="20"/>
      <c r="H913" s="20"/>
      <c r="I913" s="20"/>
      <c r="J913" s="20"/>
      <c r="K913" s="301">
        <f>SUM(C913:J913)</f>
        <v>0</v>
      </c>
      <c r="L913" s="3"/>
      <c r="M913" s="3"/>
      <c r="N913" s="3"/>
      <c r="O913" s="3"/>
      <c r="P913" s="3"/>
      <c r="Q913" s="3"/>
      <c r="R913" s="3"/>
    </row>
    <row r="914" spans="1:18" s="11" customFormat="1" ht="14.25" customHeight="1" thickBot="1">
      <c r="A914" s="162"/>
      <c r="B914" s="155" t="s">
        <v>511</v>
      </c>
      <c r="C914" s="156">
        <f>C912+C913</f>
        <v>0</v>
      </c>
      <c r="D914" s="156">
        <f aca="true" t="shared" si="362" ref="D914:K914">D912+D913</f>
        <v>0</v>
      </c>
      <c r="E914" s="156">
        <f t="shared" si="362"/>
        <v>0</v>
      </c>
      <c r="F914" s="156">
        <f t="shared" si="362"/>
        <v>0</v>
      </c>
      <c r="G914" s="156">
        <f t="shared" si="362"/>
        <v>0</v>
      </c>
      <c r="H914" s="156">
        <f t="shared" si="362"/>
        <v>21491</v>
      </c>
      <c r="I914" s="156">
        <f t="shared" si="362"/>
        <v>0</v>
      </c>
      <c r="J914" s="156">
        <f t="shared" si="362"/>
        <v>0</v>
      </c>
      <c r="K914" s="156">
        <f t="shared" si="362"/>
        <v>21491</v>
      </c>
      <c r="L914" s="3"/>
      <c r="M914" s="3"/>
      <c r="N914" s="3"/>
      <c r="O914" s="3"/>
      <c r="P914" s="3"/>
      <c r="Q914" s="3"/>
      <c r="R914" s="3"/>
    </row>
    <row r="915" spans="1:18" s="11" customFormat="1" ht="29.25" customHeight="1">
      <c r="A915" s="185" t="s">
        <v>85</v>
      </c>
      <c r="B915" s="230" t="s">
        <v>373</v>
      </c>
      <c r="C915" s="186">
        <f aca="true" t="shared" si="363" ref="C915:J915">C918+C957+C960</f>
        <v>829769</v>
      </c>
      <c r="D915" s="186">
        <f t="shared" si="363"/>
        <v>296990</v>
      </c>
      <c r="E915" s="186">
        <f t="shared" si="363"/>
        <v>1094</v>
      </c>
      <c r="F915" s="186">
        <f t="shared" si="363"/>
        <v>0</v>
      </c>
      <c r="G915" s="186">
        <f t="shared" si="363"/>
        <v>44831</v>
      </c>
      <c r="H915" s="186">
        <f>H918+H957+H960</f>
        <v>480</v>
      </c>
      <c r="I915" s="186">
        <f t="shared" si="363"/>
        <v>0</v>
      </c>
      <c r="J915" s="186">
        <f t="shared" si="363"/>
        <v>0</v>
      </c>
      <c r="K915" s="186">
        <f>SUM(C915:J915)</f>
        <v>1173164</v>
      </c>
      <c r="L915" s="3"/>
      <c r="M915" s="3"/>
      <c r="N915" s="3"/>
      <c r="O915" s="3"/>
      <c r="P915" s="3"/>
      <c r="Q915" s="3"/>
      <c r="R915" s="3"/>
    </row>
    <row r="916" spans="1:18" s="11" customFormat="1" ht="15.75" customHeight="1">
      <c r="A916" s="33"/>
      <c r="B916" s="194" t="s">
        <v>494</v>
      </c>
      <c r="C916" s="46">
        <f>C919+C958+C961</f>
        <v>1026</v>
      </c>
      <c r="D916" s="46">
        <f aca="true" t="shared" si="364" ref="D916:K916">D919+D958+D961</f>
        <v>-2541</v>
      </c>
      <c r="E916" s="46">
        <f t="shared" si="364"/>
        <v>-1090</v>
      </c>
      <c r="F916" s="46">
        <f t="shared" si="364"/>
        <v>0</v>
      </c>
      <c r="G916" s="46">
        <f t="shared" si="364"/>
        <v>48282</v>
      </c>
      <c r="H916" s="46">
        <f t="shared" si="364"/>
        <v>0</v>
      </c>
      <c r="I916" s="46">
        <f t="shared" si="364"/>
        <v>0</v>
      </c>
      <c r="J916" s="46">
        <f t="shared" si="364"/>
        <v>0</v>
      </c>
      <c r="K916" s="46">
        <f t="shared" si="364"/>
        <v>45677</v>
      </c>
      <c r="L916" s="3"/>
      <c r="M916" s="3"/>
      <c r="N916" s="3"/>
      <c r="O916" s="3"/>
      <c r="P916" s="3"/>
      <c r="Q916" s="3"/>
      <c r="R916" s="3"/>
    </row>
    <row r="917" spans="1:18" s="11" customFormat="1" ht="29.25" customHeight="1" thickBot="1">
      <c r="A917" s="191"/>
      <c r="B917" s="246" t="s">
        <v>694</v>
      </c>
      <c r="C917" s="192">
        <f>C915+C916</f>
        <v>830795</v>
      </c>
      <c r="D917" s="192">
        <f aca="true" t="shared" si="365" ref="D917:K917">D915+D916</f>
        <v>294449</v>
      </c>
      <c r="E917" s="192">
        <f t="shared" si="365"/>
        <v>4</v>
      </c>
      <c r="F917" s="192">
        <f t="shared" si="365"/>
        <v>0</v>
      </c>
      <c r="G917" s="192">
        <f t="shared" si="365"/>
        <v>93113</v>
      </c>
      <c r="H917" s="192">
        <f t="shared" si="365"/>
        <v>480</v>
      </c>
      <c r="I917" s="192">
        <f t="shared" si="365"/>
        <v>0</v>
      </c>
      <c r="J917" s="192">
        <f t="shared" si="365"/>
        <v>0</v>
      </c>
      <c r="K917" s="192">
        <f t="shared" si="365"/>
        <v>1218841</v>
      </c>
      <c r="L917" s="3"/>
      <c r="M917" s="3"/>
      <c r="N917" s="3"/>
      <c r="O917" s="3"/>
      <c r="P917" s="3"/>
      <c r="Q917" s="3"/>
      <c r="R917" s="3"/>
    </row>
    <row r="918" spans="1:18" s="2" customFormat="1" ht="14.25" customHeight="1">
      <c r="A918" s="307" t="s">
        <v>85</v>
      </c>
      <c r="B918" s="308" t="s">
        <v>80</v>
      </c>
      <c r="C918" s="252">
        <f aca="true" t="shared" si="366" ref="C918:K918">C921+C924+C927+C930+C933+C936+C939+C942+C945+C948+C951+C954</f>
        <v>394407</v>
      </c>
      <c r="D918" s="252">
        <f t="shared" si="366"/>
        <v>80818</v>
      </c>
      <c r="E918" s="252">
        <f t="shared" si="366"/>
        <v>1094</v>
      </c>
      <c r="F918" s="252">
        <f t="shared" si="366"/>
        <v>0</v>
      </c>
      <c r="G918" s="252">
        <f t="shared" si="366"/>
        <v>18441</v>
      </c>
      <c r="H918" s="252">
        <f t="shared" si="366"/>
        <v>0</v>
      </c>
      <c r="I918" s="252">
        <f t="shared" si="366"/>
        <v>0</v>
      </c>
      <c r="J918" s="252">
        <f t="shared" si="366"/>
        <v>0</v>
      </c>
      <c r="K918" s="252">
        <f t="shared" si="366"/>
        <v>494760</v>
      </c>
      <c r="L918" s="3"/>
      <c r="M918" s="3"/>
      <c r="N918" s="3"/>
      <c r="O918" s="3"/>
      <c r="P918" s="3"/>
      <c r="Q918" s="3"/>
      <c r="R918" s="3"/>
    </row>
    <row r="919" spans="1:18" s="11" customFormat="1" ht="14.25" customHeight="1">
      <c r="A919" s="42"/>
      <c r="B919" s="194" t="s">
        <v>494</v>
      </c>
      <c r="C919" s="56">
        <f aca="true" t="shared" si="367" ref="C919:K919">C922+C925+C928+C931+C934+C937+C940+C943+C946+C949+C952+C955</f>
        <v>0</v>
      </c>
      <c r="D919" s="56">
        <f t="shared" si="367"/>
        <v>4439</v>
      </c>
      <c r="E919" s="56">
        <f t="shared" si="367"/>
        <v>-1090</v>
      </c>
      <c r="F919" s="56">
        <f t="shared" si="367"/>
        <v>0</v>
      </c>
      <c r="G919" s="56">
        <f t="shared" si="367"/>
        <v>-3746</v>
      </c>
      <c r="H919" s="56">
        <f t="shared" si="367"/>
        <v>0</v>
      </c>
      <c r="I919" s="56">
        <f t="shared" si="367"/>
        <v>0</v>
      </c>
      <c r="J919" s="56">
        <f t="shared" si="367"/>
        <v>0</v>
      </c>
      <c r="K919" s="56">
        <f t="shared" si="367"/>
        <v>-397</v>
      </c>
      <c r="L919" s="3"/>
      <c r="M919" s="3"/>
      <c r="N919" s="3"/>
      <c r="O919" s="3"/>
      <c r="P919" s="3"/>
      <c r="Q919" s="3"/>
      <c r="R919" s="3"/>
    </row>
    <row r="920" spans="1:18" s="11" customFormat="1" ht="14.25" customHeight="1" thickBot="1">
      <c r="A920" s="310"/>
      <c r="B920" s="311" t="s">
        <v>695</v>
      </c>
      <c r="C920" s="251">
        <f>C918+C919</f>
        <v>394407</v>
      </c>
      <c r="D920" s="251">
        <f aca="true" t="shared" si="368" ref="D920:K920">D918+D919</f>
        <v>85257</v>
      </c>
      <c r="E920" s="251">
        <f t="shared" si="368"/>
        <v>4</v>
      </c>
      <c r="F920" s="251">
        <f t="shared" si="368"/>
        <v>0</v>
      </c>
      <c r="G920" s="251">
        <f t="shared" si="368"/>
        <v>14695</v>
      </c>
      <c r="H920" s="251">
        <f t="shared" si="368"/>
        <v>0</v>
      </c>
      <c r="I920" s="251">
        <f t="shared" si="368"/>
        <v>0</v>
      </c>
      <c r="J920" s="251">
        <f t="shared" si="368"/>
        <v>0</v>
      </c>
      <c r="K920" s="251">
        <f t="shared" si="368"/>
        <v>494363</v>
      </c>
      <c r="L920" s="3"/>
      <c r="M920" s="3"/>
      <c r="N920" s="3"/>
      <c r="O920" s="3"/>
      <c r="P920" s="3"/>
      <c r="Q920" s="3"/>
      <c r="R920" s="3"/>
    </row>
    <row r="921" spans="1:18" s="2" customFormat="1" ht="14.25" customHeight="1">
      <c r="A921" s="309"/>
      <c r="B921" s="148" t="s">
        <v>402</v>
      </c>
      <c r="C921" s="176">
        <v>380774</v>
      </c>
      <c r="D921" s="176">
        <v>56370</v>
      </c>
      <c r="E921" s="176">
        <v>1094</v>
      </c>
      <c r="F921" s="179"/>
      <c r="G921" s="385">
        <v>14400</v>
      </c>
      <c r="H921" s="179"/>
      <c r="I921" s="179"/>
      <c r="J921" s="149"/>
      <c r="K921" s="301">
        <f>SUM(C921:J921)</f>
        <v>452638</v>
      </c>
      <c r="L921" s="3"/>
      <c r="M921" s="3"/>
      <c r="N921" s="3"/>
      <c r="O921" s="3"/>
      <c r="P921" s="3"/>
      <c r="Q921" s="3"/>
      <c r="R921" s="3"/>
    </row>
    <row r="922" spans="1:18" s="11" customFormat="1" ht="14.25" customHeight="1">
      <c r="A922" s="15"/>
      <c r="B922" s="194" t="s">
        <v>494</v>
      </c>
      <c r="C922" s="62"/>
      <c r="D922" s="62">
        <v>5176</v>
      </c>
      <c r="E922" s="62">
        <v>-1090</v>
      </c>
      <c r="F922" s="52"/>
      <c r="G922" s="62">
        <v>-4086</v>
      </c>
      <c r="H922" s="52"/>
      <c r="I922" s="52"/>
      <c r="J922" s="20"/>
      <c r="K922" s="301">
        <f>SUM(C922:J922)</f>
        <v>0</v>
      </c>
      <c r="L922" s="3"/>
      <c r="M922" s="3"/>
      <c r="N922" s="3"/>
      <c r="O922" s="3"/>
      <c r="P922" s="3"/>
      <c r="Q922" s="3"/>
      <c r="R922" s="3"/>
    </row>
    <row r="923" spans="1:18" s="11" customFormat="1" ht="27.75" customHeight="1" thickBot="1">
      <c r="A923" s="312"/>
      <c r="B923" s="155" t="s">
        <v>696</v>
      </c>
      <c r="C923" s="177">
        <f>C921+C922</f>
        <v>380774</v>
      </c>
      <c r="D923" s="177">
        <f aca="true" t="shared" si="369" ref="D923:K923">D921+D922</f>
        <v>61546</v>
      </c>
      <c r="E923" s="177">
        <f t="shared" si="369"/>
        <v>4</v>
      </c>
      <c r="F923" s="177">
        <f t="shared" si="369"/>
        <v>0</v>
      </c>
      <c r="G923" s="177">
        <f t="shared" si="369"/>
        <v>10314</v>
      </c>
      <c r="H923" s="177">
        <f t="shared" si="369"/>
        <v>0</v>
      </c>
      <c r="I923" s="177">
        <f t="shared" si="369"/>
        <v>0</v>
      </c>
      <c r="J923" s="177">
        <f t="shared" si="369"/>
        <v>0</v>
      </c>
      <c r="K923" s="177">
        <f t="shared" si="369"/>
        <v>452638</v>
      </c>
      <c r="L923" s="3"/>
      <c r="M923" s="3"/>
      <c r="N923" s="3"/>
      <c r="O923" s="3"/>
      <c r="P923" s="3"/>
      <c r="Q923" s="3"/>
      <c r="R923" s="3"/>
    </row>
    <row r="924" spans="1:18" s="2" customFormat="1" ht="14.25" customHeight="1">
      <c r="A924" s="309"/>
      <c r="B924" s="157" t="s">
        <v>2</v>
      </c>
      <c r="C924" s="149"/>
      <c r="D924" s="149">
        <v>3147</v>
      </c>
      <c r="E924" s="149"/>
      <c r="F924" s="149"/>
      <c r="G924" s="149"/>
      <c r="H924" s="149"/>
      <c r="I924" s="149"/>
      <c r="J924" s="149"/>
      <c r="K924" s="301">
        <f>SUM(C924:J924)</f>
        <v>3147</v>
      </c>
      <c r="L924" s="3"/>
      <c r="M924" s="3"/>
      <c r="N924" s="3"/>
      <c r="O924" s="3"/>
      <c r="P924" s="3"/>
      <c r="Q924" s="3"/>
      <c r="R924" s="3"/>
    </row>
    <row r="925" spans="1:18" s="11" customFormat="1" ht="14.25" customHeight="1">
      <c r="A925" s="15"/>
      <c r="B925" s="194" t="s">
        <v>494</v>
      </c>
      <c r="C925" s="20"/>
      <c r="D925" s="20">
        <v>-340</v>
      </c>
      <c r="E925" s="20"/>
      <c r="F925" s="20"/>
      <c r="G925" s="20">
        <v>340</v>
      </c>
      <c r="H925" s="20"/>
      <c r="I925" s="20"/>
      <c r="J925" s="20"/>
      <c r="K925" s="301">
        <f>SUM(C925:J925)</f>
        <v>0</v>
      </c>
      <c r="L925" s="3"/>
      <c r="M925" s="3"/>
      <c r="N925" s="3"/>
      <c r="O925" s="3"/>
      <c r="P925" s="3"/>
      <c r="Q925" s="3"/>
      <c r="R925" s="3"/>
    </row>
    <row r="926" spans="1:18" s="11" customFormat="1" ht="14.25" customHeight="1" thickBot="1">
      <c r="A926" s="312"/>
      <c r="B926" s="155" t="s">
        <v>499</v>
      </c>
      <c r="C926" s="156">
        <f>C924+C925</f>
        <v>0</v>
      </c>
      <c r="D926" s="156">
        <f aca="true" t="shared" si="370" ref="D926:K926">D924+D925</f>
        <v>2807</v>
      </c>
      <c r="E926" s="156">
        <f t="shared" si="370"/>
        <v>0</v>
      </c>
      <c r="F926" s="156">
        <f t="shared" si="370"/>
        <v>0</v>
      </c>
      <c r="G926" s="156">
        <f t="shared" si="370"/>
        <v>340</v>
      </c>
      <c r="H926" s="156">
        <f t="shared" si="370"/>
        <v>0</v>
      </c>
      <c r="I926" s="156">
        <f t="shared" si="370"/>
        <v>0</v>
      </c>
      <c r="J926" s="156">
        <f t="shared" si="370"/>
        <v>0</v>
      </c>
      <c r="K926" s="156">
        <f t="shared" si="370"/>
        <v>3147</v>
      </c>
      <c r="L926" s="3"/>
      <c r="M926" s="3"/>
      <c r="N926" s="3"/>
      <c r="O926" s="3"/>
      <c r="P926" s="3"/>
      <c r="Q926" s="3"/>
      <c r="R926" s="3"/>
    </row>
    <row r="927" spans="1:18" s="2" customFormat="1" ht="14.25" customHeight="1">
      <c r="A927" s="309"/>
      <c r="B927" s="157" t="s">
        <v>3</v>
      </c>
      <c r="C927" s="149">
        <v>5805</v>
      </c>
      <c r="D927" s="149">
        <v>5200</v>
      </c>
      <c r="E927" s="149"/>
      <c r="F927" s="149"/>
      <c r="G927" s="149">
        <v>800</v>
      </c>
      <c r="H927" s="149"/>
      <c r="I927" s="149"/>
      <c r="J927" s="149"/>
      <c r="K927" s="301">
        <f>SUM(C927:J927)</f>
        <v>11805</v>
      </c>
      <c r="L927" s="3"/>
      <c r="M927" s="3"/>
      <c r="N927" s="3"/>
      <c r="O927" s="3"/>
      <c r="P927" s="3"/>
      <c r="Q927" s="3"/>
      <c r="R927" s="3"/>
    </row>
    <row r="928" spans="1:18" s="11" customFormat="1" ht="14.25" customHeight="1">
      <c r="A928" s="15"/>
      <c r="B928" s="194" t="s">
        <v>494</v>
      </c>
      <c r="C928" s="20"/>
      <c r="D928" s="20"/>
      <c r="E928" s="20"/>
      <c r="F928" s="20"/>
      <c r="G928" s="20"/>
      <c r="H928" s="20"/>
      <c r="I928" s="20"/>
      <c r="J928" s="20"/>
      <c r="K928" s="301">
        <f>SUM(C928:J928)</f>
        <v>0</v>
      </c>
      <c r="L928" s="3"/>
      <c r="M928" s="3"/>
      <c r="N928" s="3"/>
      <c r="O928" s="3"/>
      <c r="P928" s="3"/>
      <c r="Q928" s="3"/>
      <c r="R928" s="3"/>
    </row>
    <row r="929" spans="1:18" s="11" customFormat="1" ht="14.25" customHeight="1" thickBot="1">
      <c r="A929" s="312"/>
      <c r="B929" s="155" t="s">
        <v>500</v>
      </c>
      <c r="C929" s="156">
        <f>C927+C928</f>
        <v>5805</v>
      </c>
      <c r="D929" s="156">
        <f aca="true" t="shared" si="371" ref="D929:K929">D927+D928</f>
        <v>5200</v>
      </c>
      <c r="E929" s="156">
        <f t="shared" si="371"/>
        <v>0</v>
      </c>
      <c r="F929" s="156">
        <f t="shared" si="371"/>
        <v>0</v>
      </c>
      <c r="G929" s="156">
        <f t="shared" si="371"/>
        <v>800</v>
      </c>
      <c r="H929" s="156">
        <f t="shared" si="371"/>
        <v>0</v>
      </c>
      <c r="I929" s="156">
        <f t="shared" si="371"/>
        <v>0</v>
      </c>
      <c r="J929" s="156">
        <f t="shared" si="371"/>
        <v>0</v>
      </c>
      <c r="K929" s="156">
        <f t="shared" si="371"/>
        <v>11805</v>
      </c>
      <c r="L929" s="3"/>
      <c r="M929" s="3"/>
      <c r="N929" s="3"/>
      <c r="O929" s="3"/>
      <c r="P929" s="3"/>
      <c r="Q929" s="3"/>
      <c r="R929" s="3"/>
    </row>
    <row r="930" spans="1:18" s="2" customFormat="1" ht="14.25" customHeight="1">
      <c r="A930" s="309"/>
      <c r="B930" s="157" t="s">
        <v>4</v>
      </c>
      <c r="C930" s="149"/>
      <c r="D930" s="149">
        <v>240</v>
      </c>
      <c r="E930" s="149"/>
      <c r="F930" s="227"/>
      <c r="G930" s="149"/>
      <c r="H930" s="149"/>
      <c r="I930" s="149"/>
      <c r="J930" s="149"/>
      <c r="K930" s="301">
        <f>SUM(C930:J930)</f>
        <v>240</v>
      </c>
      <c r="L930" s="3"/>
      <c r="M930" s="3"/>
      <c r="N930" s="3"/>
      <c r="O930" s="3"/>
      <c r="P930" s="3"/>
      <c r="Q930" s="3"/>
      <c r="R930" s="3"/>
    </row>
    <row r="931" spans="1:18" s="11" customFormat="1" ht="14.25" customHeight="1">
      <c r="A931" s="15"/>
      <c r="B931" s="194" t="s">
        <v>494</v>
      </c>
      <c r="C931" s="20"/>
      <c r="D931" s="20"/>
      <c r="E931" s="20"/>
      <c r="F931" s="20"/>
      <c r="G931" s="20"/>
      <c r="H931" s="20"/>
      <c r="I931" s="20"/>
      <c r="J931" s="20"/>
      <c r="K931" s="301">
        <f>SUM(C931:J931)</f>
        <v>0</v>
      </c>
      <c r="L931" s="3"/>
      <c r="M931" s="3"/>
      <c r="N931" s="3"/>
      <c r="O931" s="3"/>
      <c r="P931" s="3"/>
      <c r="Q931" s="3"/>
      <c r="R931" s="3"/>
    </row>
    <row r="932" spans="1:18" s="11" customFormat="1" ht="14.25" customHeight="1" thickBot="1">
      <c r="A932" s="312"/>
      <c r="B932" s="155" t="s">
        <v>617</v>
      </c>
      <c r="C932" s="156">
        <f>C930+C931</f>
        <v>0</v>
      </c>
      <c r="D932" s="156">
        <f aca="true" t="shared" si="372" ref="D932:K932">D930+D931</f>
        <v>240</v>
      </c>
      <c r="E932" s="156">
        <f t="shared" si="372"/>
        <v>0</v>
      </c>
      <c r="F932" s="156">
        <f t="shared" si="372"/>
        <v>0</v>
      </c>
      <c r="G932" s="156">
        <f t="shared" si="372"/>
        <v>0</v>
      </c>
      <c r="H932" s="156">
        <f t="shared" si="372"/>
        <v>0</v>
      </c>
      <c r="I932" s="156">
        <f t="shared" si="372"/>
        <v>0</v>
      </c>
      <c r="J932" s="156">
        <f t="shared" si="372"/>
        <v>0</v>
      </c>
      <c r="K932" s="156">
        <f t="shared" si="372"/>
        <v>240</v>
      </c>
      <c r="L932" s="3"/>
      <c r="M932" s="3"/>
      <c r="N932" s="3"/>
      <c r="O932" s="3"/>
      <c r="P932" s="3"/>
      <c r="Q932" s="3"/>
      <c r="R932" s="3"/>
    </row>
    <row r="933" spans="1:18" s="2" customFormat="1" ht="14.25" customHeight="1">
      <c r="A933" s="309"/>
      <c r="B933" s="157" t="s">
        <v>5</v>
      </c>
      <c r="C933" s="149"/>
      <c r="D933" s="149">
        <v>1720</v>
      </c>
      <c r="E933" s="149"/>
      <c r="F933" s="149"/>
      <c r="G933" s="149"/>
      <c r="H933" s="149"/>
      <c r="I933" s="149"/>
      <c r="J933" s="149"/>
      <c r="K933" s="301">
        <f>SUM(C933:J933)</f>
        <v>1720</v>
      </c>
      <c r="L933" s="3"/>
      <c r="M933" s="3"/>
      <c r="N933" s="3"/>
      <c r="O933" s="3"/>
      <c r="P933" s="3"/>
      <c r="Q933" s="3"/>
      <c r="R933" s="3"/>
    </row>
    <row r="934" spans="1:18" s="11" customFormat="1" ht="14.25" customHeight="1">
      <c r="A934" s="15"/>
      <c r="B934" s="194" t="s">
        <v>494</v>
      </c>
      <c r="C934" s="20"/>
      <c r="D934" s="20"/>
      <c r="E934" s="20"/>
      <c r="F934" s="20"/>
      <c r="G934" s="20"/>
      <c r="H934" s="20"/>
      <c r="I934" s="20"/>
      <c r="J934" s="20"/>
      <c r="K934" s="301">
        <f>SUM(C934:J934)</f>
        <v>0</v>
      </c>
      <c r="L934" s="3"/>
      <c r="M934" s="3"/>
      <c r="N934" s="3"/>
      <c r="O934" s="3"/>
      <c r="P934" s="3"/>
      <c r="Q934" s="3"/>
      <c r="R934" s="3"/>
    </row>
    <row r="935" spans="1:18" s="11" customFormat="1" ht="14.25" customHeight="1" thickBot="1">
      <c r="A935" s="312"/>
      <c r="B935" s="155" t="s">
        <v>502</v>
      </c>
      <c r="C935" s="156">
        <f>C933+C934</f>
        <v>0</v>
      </c>
      <c r="D935" s="156">
        <f aca="true" t="shared" si="373" ref="D935:K935">D933+D934</f>
        <v>1720</v>
      </c>
      <c r="E935" s="156">
        <f t="shared" si="373"/>
        <v>0</v>
      </c>
      <c r="F935" s="156">
        <f t="shared" si="373"/>
        <v>0</v>
      </c>
      <c r="G935" s="156">
        <f t="shared" si="373"/>
        <v>0</v>
      </c>
      <c r="H935" s="156">
        <f t="shared" si="373"/>
        <v>0</v>
      </c>
      <c r="I935" s="156">
        <f t="shared" si="373"/>
        <v>0</v>
      </c>
      <c r="J935" s="156">
        <f t="shared" si="373"/>
        <v>0</v>
      </c>
      <c r="K935" s="156">
        <f t="shared" si="373"/>
        <v>1720</v>
      </c>
      <c r="L935" s="3"/>
      <c r="M935" s="3"/>
      <c r="N935" s="3"/>
      <c r="O935" s="3"/>
      <c r="P935" s="3"/>
      <c r="Q935" s="3"/>
      <c r="R935" s="3"/>
    </row>
    <row r="936" spans="1:18" s="2" customFormat="1" ht="14.25" customHeight="1">
      <c r="A936" s="309"/>
      <c r="B936" s="157" t="s">
        <v>6</v>
      </c>
      <c r="C936" s="149"/>
      <c r="D936" s="149">
        <v>1408</v>
      </c>
      <c r="E936" s="149"/>
      <c r="F936" s="149"/>
      <c r="G936" s="149"/>
      <c r="H936" s="149"/>
      <c r="I936" s="149"/>
      <c r="J936" s="149"/>
      <c r="K936" s="301">
        <f>SUM(C936:J936)</f>
        <v>1408</v>
      </c>
      <c r="L936" s="3"/>
      <c r="M936" s="3"/>
      <c r="N936" s="3"/>
      <c r="O936" s="3"/>
      <c r="P936" s="3"/>
      <c r="Q936" s="3"/>
      <c r="R936" s="3"/>
    </row>
    <row r="937" spans="1:18" s="11" customFormat="1" ht="14.25" customHeight="1">
      <c r="A937" s="15"/>
      <c r="B937" s="194" t="s">
        <v>494</v>
      </c>
      <c r="C937" s="20"/>
      <c r="D937" s="20"/>
      <c r="E937" s="20"/>
      <c r="F937" s="20"/>
      <c r="G937" s="20"/>
      <c r="H937" s="20"/>
      <c r="I937" s="20"/>
      <c r="J937" s="20"/>
      <c r="K937" s="301">
        <f>SUM(C937:J937)</f>
        <v>0</v>
      </c>
      <c r="L937" s="3"/>
      <c r="M937" s="3"/>
      <c r="N937" s="3"/>
      <c r="O937" s="3"/>
      <c r="P937" s="3"/>
      <c r="Q937" s="3"/>
      <c r="R937" s="3"/>
    </row>
    <row r="938" spans="1:18" s="11" customFormat="1" ht="20.25" customHeight="1" thickBot="1">
      <c r="A938" s="312"/>
      <c r="B938" s="155" t="s">
        <v>503</v>
      </c>
      <c r="C938" s="156">
        <f>C936+C937</f>
        <v>0</v>
      </c>
      <c r="D938" s="156">
        <f aca="true" t="shared" si="374" ref="D938:K938">D936+D937</f>
        <v>1408</v>
      </c>
      <c r="E938" s="156">
        <f t="shared" si="374"/>
        <v>0</v>
      </c>
      <c r="F938" s="156">
        <f t="shared" si="374"/>
        <v>0</v>
      </c>
      <c r="G938" s="156">
        <f t="shared" si="374"/>
        <v>0</v>
      </c>
      <c r="H938" s="156">
        <f t="shared" si="374"/>
        <v>0</v>
      </c>
      <c r="I938" s="156">
        <f t="shared" si="374"/>
        <v>0</v>
      </c>
      <c r="J938" s="156">
        <f t="shared" si="374"/>
        <v>0</v>
      </c>
      <c r="K938" s="156">
        <f t="shared" si="374"/>
        <v>1408</v>
      </c>
      <c r="L938" s="3"/>
      <c r="M938" s="3"/>
      <c r="N938" s="3"/>
      <c r="O938" s="3"/>
      <c r="P938" s="3"/>
      <c r="Q938" s="3"/>
      <c r="R938" s="3"/>
    </row>
    <row r="939" spans="1:18" s="2" customFormat="1" ht="14.25" customHeight="1">
      <c r="A939" s="309"/>
      <c r="B939" s="157" t="s">
        <v>8</v>
      </c>
      <c r="C939" s="149"/>
      <c r="D939" s="149">
        <v>3697</v>
      </c>
      <c r="E939" s="149"/>
      <c r="F939" s="149"/>
      <c r="G939" s="149"/>
      <c r="H939" s="149"/>
      <c r="I939" s="149"/>
      <c r="J939" s="149"/>
      <c r="K939" s="301">
        <f>SUM(C939:J939)</f>
        <v>3697</v>
      </c>
      <c r="L939" s="3"/>
      <c r="M939" s="3"/>
      <c r="N939" s="3"/>
      <c r="O939" s="3"/>
      <c r="P939" s="3"/>
      <c r="Q939" s="3"/>
      <c r="R939" s="3"/>
    </row>
    <row r="940" spans="1:18" s="11" customFormat="1" ht="14.25" customHeight="1">
      <c r="A940" s="15"/>
      <c r="B940" s="194" t="s">
        <v>494</v>
      </c>
      <c r="C940" s="20"/>
      <c r="D940" s="20"/>
      <c r="E940" s="20"/>
      <c r="F940" s="20"/>
      <c r="G940" s="20"/>
      <c r="H940" s="20"/>
      <c r="I940" s="20"/>
      <c r="J940" s="20"/>
      <c r="K940" s="301">
        <f>SUM(C940:J940)</f>
        <v>0</v>
      </c>
      <c r="L940" s="3"/>
      <c r="M940" s="3"/>
      <c r="N940" s="3"/>
      <c r="O940" s="3"/>
      <c r="P940" s="3"/>
      <c r="Q940" s="3"/>
      <c r="R940" s="3"/>
    </row>
    <row r="941" spans="1:18" s="11" customFormat="1" ht="14.25" customHeight="1" thickBot="1">
      <c r="A941" s="312"/>
      <c r="B941" s="155" t="s">
        <v>505</v>
      </c>
      <c r="C941" s="156">
        <f>C939+C940</f>
        <v>0</v>
      </c>
      <c r="D941" s="156">
        <f aca="true" t="shared" si="375" ref="D941:K941">D939+D940</f>
        <v>3697</v>
      </c>
      <c r="E941" s="156">
        <f t="shared" si="375"/>
        <v>0</v>
      </c>
      <c r="F941" s="156">
        <f t="shared" si="375"/>
        <v>0</v>
      </c>
      <c r="G941" s="156">
        <f t="shared" si="375"/>
        <v>0</v>
      </c>
      <c r="H941" s="156">
        <f t="shared" si="375"/>
        <v>0</v>
      </c>
      <c r="I941" s="156">
        <f t="shared" si="375"/>
        <v>0</v>
      </c>
      <c r="J941" s="156">
        <f t="shared" si="375"/>
        <v>0</v>
      </c>
      <c r="K941" s="156">
        <f t="shared" si="375"/>
        <v>3697</v>
      </c>
      <c r="L941" s="3"/>
      <c r="M941" s="3"/>
      <c r="N941" s="3"/>
      <c r="O941" s="3"/>
      <c r="P941" s="3"/>
      <c r="Q941" s="3"/>
      <c r="R941" s="3"/>
    </row>
    <row r="942" spans="1:18" s="2" customFormat="1" ht="14.25" customHeight="1">
      <c r="A942" s="309"/>
      <c r="B942" s="157" t="s">
        <v>9</v>
      </c>
      <c r="C942" s="149">
        <v>6162</v>
      </c>
      <c r="D942" s="149">
        <v>2247</v>
      </c>
      <c r="E942" s="149"/>
      <c r="F942" s="149"/>
      <c r="G942" s="149">
        <v>1691</v>
      </c>
      <c r="H942" s="149"/>
      <c r="I942" s="149"/>
      <c r="J942" s="149"/>
      <c r="K942" s="301">
        <f>SUM(C942:J942)</f>
        <v>10100</v>
      </c>
      <c r="L942" s="3"/>
      <c r="M942" s="3"/>
      <c r="N942" s="3"/>
      <c r="O942" s="3"/>
      <c r="P942" s="3"/>
      <c r="Q942" s="3"/>
      <c r="R942" s="3"/>
    </row>
    <row r="943" spans="1:18" s="11" customFormat="1" ht="14.25" customHeight="1">
      <c r="A943" s="15"/>
      <c r="B943" s="194" t="s">
        <v>494</v>
      </c>
      <c r="C943" s="20"/>
      <c r="D943" s="20">
        <v>200</v>
      </c>
      <c r="E943" s="20"/>
      <c r="F943" s="20"/>
      <c r="G943" s="20"/>
      <c r="H943" s="20"/>
      <c r="I943" s="20"/>
      <c r="J943" s="20"/>
      <c r="K943" s="301">
        <f>SUM(C943:J943)</f>
        <v>200</v>
      </c>
      <c r="L943" s="3"/>
      <c r="M943" s="3"/>
      <c r="N943" s="3"/>
      <c r="O943" s="3"/>
      <c r="P943" s="3"/>
      <c r="Q943" s="3"/>
      <c r="R943" s="3"/>
    </row>
    <row r="944" spans="1:18" s="11" customFormat="1" ht="14.25" customHeight="1" thickBot="1">
      <c r="A944" s="312"/>
      <c r="B944" s="155" t="s">
        <v>506</v>
      </c>
      <c r="C944" s="156">
        <f>C942+C943</f>
        <v>6162</v>
      </c>
      <c r="D944" s="156">
        <f aca="true" t="shared" si="376" ref="D944:K944">D942+D943</f>
        <v>2447</v>
      </c>
      <c r="E944" s="156">
        <f t="shared" si="376"/>
        <v>0</v>
      </c>
      <c r="F944" s="156">
        <f t="shared" si="376"/>
        <v>0</v>
      </c>
      <c r="G944" s="156">
        <f t="shared" si="376"/>
        <v>1691</v>
      </c>
      <c r="H944" s="156">
        <f t="shared" si="376"/>
        <v>0</v>
      </c>
      <c r="I944" s="156">
        <f t="shared" si="376"/>
        <v>0</v>
      </c>
      <c r="J944" s="156">
        <f t="shared" si="376"/>
        <v>0</v>
      </c>
      <c r="K944" s="156">
        <f t="shared" si="376"/>
        <v>10300</v>
      </c>
      <c r="L944" s="3"/>
      <c r="M944" s="3"/>
      <c r="N944" s="3"/>
      <c r="O944" s="3"/>
      <c r="P944" s="3"/>
      <c r="Q944" s="3"/>
      <c r="R944" s="3"/>
    </row>
    <row r="945" spans="1:18" s="2" customFormat="1" ht="14.25" customHeight="1">
      <c r="A945" s="309"/>
      <c r="B945" s="157" t="s">
        <v>10</v>
      </c>
      <c r="C945" s="149"/>
      <c r="D945" s="149">
        <v>745</v>
      </c>
      <c r="E945" s="149"/>
      <c r="F945" s="149"/>
      <c r="G945" s="149"/>
      <c r="H945" s="149"/>
      <c r="I945" s="149"/>
      <c r="J945" s="149"/>
      <c r="K945" s="301">
        <f>SUM(C945:J945)</f>
        <v>745</v>
      </c>
      <c r="L945" s="3"/>
      <c r="M945" s="3"/>
      <c r="N945" s="3"/>
      <c r="O945" s="3"/>
      <c r="P945" s="3"/>
      <c r="Q945" s="3"/>
      <c r="R945" s="3"/>
    </row>
    <row r="946" spans="1:18" s="11" customFormat="1" ht="14.25" customHeight="1">
      <c r="A946" s="15"/>
      <c r="B946" s="194" t="s">
        <v>494</v>
      </c>
      <c r="C946" s="20"/>
      <c r="D946" s="20">
        <v>-597</v>
      </c>
      <c r="E946" s="20"/>
      <c r="F946" s="20"/>
      <c r="G946" s="20"/>
      <c r="H946" s="20"/>
      <c r="I946" s="20"/>
      <c r="J946" s="20"/>
      <c r="K946" s="301">
        <f>SUM(C946:J946)</f>
        <v>-597</v>
      </c>
      <c r="L946" s="3"/>
      <c r="M946" s="3"/>
      <c r="N946" s="3"/>
      <c r="O946" s="3"/>
      <c r="P946" s="3"/>
      <c r="Q946" s="3"/>
      <c r="R946" s="3"/>
    </row>
    <row r="947" spans="1:18" s="11" customFormat="1" ht="14.25" customHeight="1" thickBot="1">
      <c r="A947" s="312"/>
      <c r="B947" s="155" t="s">
        <v>507</v>
      </c>
      <c r="C947" s="156">
        <f>C945+C946</f>
        <v>0</v>
      </c>
      <c r="D947" s="156">
        <f aca="true" t="shared" si="377" ref="D947:K947">D945+D946</f>
        <v>148</v>
      </c>
      <c r="E947" s="156">
        <f t="shared" si="377"/>
        <v>0</v>
      </c>
      <c r="F947" s="156">
        <f t="shared" si="377"/>
        <v>0</v>
      </c>
      <c r="G947" s="156">
        <f t="shared" si="377"/>
        <v>0</v>
      </c>
      <c r="H947" s="156">
        <f t="shared" si="377"/>
        <v>0</v>
      </c>
      <c r="I947" s="156">
        <f t="shared" si="377"/>
        <v>0</v>
      </c>
      <c r="J947" s="156">
        <f t="shared" si="377"/>
        <v>0</v>
      </c>
      <c r="K947" s="156">
        <f t="shared" si="377"/>
        <v>148</v>
      </c>
      <c r="L947" s="3"/>
      <c r="M947" s="3"/>
      <c r="N947" s="3"/>
      <c r="O947" s="3"/>
      <c r="P947" s="3"/>
      <c r="Q947" s="3"/>
      <c r="R947" s="3"/>
    </row>
    <row r="948" spans="1:18" s="2" customFormat="1" ht="14.25" customHeight="1">
      <c r="A948" s="309"/>
      <c r="B948" s="157" t="s">
        <v>11</v>
      </c>
      <c r="C948" s="149"/>
      <c r="D948" s="149">
        <v>1714</v>
      </c>
      <c r="E948" s="149"/>
      <c r="F948" s="149"/>
      <c r="G948" s="149">
        <v>900</v>
      </c>
      <c r="H948" s="149"/>
      <c r="I948" s="149"/>
      <c r="J948" s="149"/>
      <c r="K948" s="301">
        <f>SUM(C948:J948)</f>
        <v>2614</v>
      </c>
      <c r="L948" s="3"/>
      <c r="M948" s="3"/>
      <c r="N948" s="3"/>
      <c r="O948" s="3"/>
      <c r="P948" s="3"/>
      <c r="Q948" s="3"/>
      <c r="R948" s="3"/>
    </row>
    <row r="949" spans="1:18" s="11" customFormat="1" ht="14.25" customHeight="1">
      <c r="A949" s="15"/>
      <c r="B949" s="194" t="s">
        <v>494</v>
      </c>
      <c r="C949" s="20"/>
      <c r="D949" s="20"/>
      <c r="E949" s="20"/>
      <c r="F949" s="20"/>
      <c r="G949" s="20"/>
      <c r="H949" s="20"/>
      <c r="I949" s="20"/>
      <c r="J949" s="20"/>
      <c r="K949" s="301">
        <f>SUM(C949:J949)</f>
        <v>0</v>
      </c>
      <c r="L949" s="3"/>
      <c r="M949" s="3"/>
      <c r="N949" s="3"/>
      <c r="O949" s="3"/>
      <c r="P949" s="3"/>
      <c r="Q949" s="3"/>
      <c r="R949" s="3"/>
    </row>
    <row r="950" spans="1:18" s="11" customFormat="1" ht="14.25" customHeight="1" thickBot="1">
      <c r="A950" s="312"/>
      <c r="B950" s="155" t="s">
        <v>508</v>
      </c>
      <c r="C950" s="156">
        <f>C948+C949</f>
        <v>0</v>
      </c>
      <c r="D950" s="156">
        <f aca="true" t="shared" si="378" ref="D950:K950">D948+D949</f>
        <v>1714</v>
      </c>
      <c r="E950" s="156">
        <f t="shared" si="378"/>
        <v>0</v>
      </c>
      <c r="F950" s="156">
        <f t="shared" si="378"/>
        <v>0</v>
      </c>
      <c r="G950" s="156">
        <f t="shared" si="378"/>
        <v>900</v>
      </c>
      <c r="H950" s="156">
        <f t="shared" si="378"/>
        <v>0</v>
      </c>
      <c r="I950" s="156">
        <f t="shared" si="378"/>
        <v>0</v>
      </c>
      <c r="J950" s="156">
        <f t="shared" si="378"/>
        <v>0</v>
      </c>
      <c r="K950" s="156">
        <f t="shared" si="378"/>
        <v>2614</v>
      </c>
      <c r="L950" s="3"/>
      <c r="M950" s="3"/>
      <c r="N950" s="3"/>
      <c r="O950" s="3"/>
      <c r="P950" s="3"/>
      <c r="Q950" s="3"/>
      <c r="R950" s="3"/>
    </row>
    <row r="951" spans="1:18" s="2" customFormat="1" ht="14.25" customHeight="1">
      <c r="A951" s="309"/>
      <c r="B951" s="157" t="s">
        <v>13</v>
      </c>
      <c r="C951" s="149"/>
      <c r="D951" s="149">
        <v>2660</v>
      </c>
      <c r="E951" s="149"/>
      <c r="F951" s="149"/>
      <c r="G951" s="149">
        <v>650</v>
      </c>
      <c r="H951" s="149"/>
      <c r="I951" s="149"/>
      <c r="J951" s="149"/>
      <c r="K951" s="301">
        <f>SUM(C951:J951)</f>
        <v>3310</v>
      </c>
      <c r="L951" s="3"/>
      <c r="M951" s="3"/>
      <c r="N951" s="3"/>
      <c r="O951" s="3"/>
      <c r="P951" s="3"/>
      <c r="Q951" s="3"/>
      <c r="R951" s="3"/>
    </row>
    <row r="952" spans="1:18" s="11" customFormat="1" ht="14.25" customHeight="1">
      <c r="A952" s="15"/>
      <c r="B952" s="194" t="s">
        <v>494</v>
      </c>
      <c r="C952" s="20"/>
      <c r="D952" s="20"/>
      <c r="E952" s="20"/>
      <c r="F952" s="20"/>
      <c r="G952" s="20"/>
      <c r="H952" s="20"/>
      <c r="I952" s="20"/>
      <c r="J952" s="20"/>
      <c r="K952" s="301">
        <f>SUM(C952:J952)</f>
        <v>0</v>
      </c>
      <c r="L952" s="3"/>
      <c r="M952" s="3"/>
      <c r="N952" s="3"/>
      <c r="O952" s="3"/>
      <c r="P952" s="3"/>
      <c r="Q952" s="3"/>
      <c r="R952" s="3"/>
    </row>
    <row r="953" spans="1:18" s="11" customFormat="1" ht="14.25" customHeight="1" thickBot="1">
      <c r="A953" s="312"/>
      <c r="B953" s="155" t="s">
        <v>510</v>
      </c>
      <c r="C953" s="156">
        <f>C951+C952</f>
        <v>0</v>
      </c>
      <c r="D953" s="156">
        <f aca="true" t="shared" si="379" ref="D953:K953">D951+D952</f>
        <v>2660</v>
      </c>
      <c r="E953" s="156">
        <f t="shared" si="379"/>
        <v>0</v>
      </c>
      <c r="F953" s="156">
        <f t="shared" si="379"/>
        <v>0</v>
      </c>
      <c r="G953" s="156">
        <f t="shared" si="379"/>
        <v>650</v>
      </c>
      <c r="H953" s="156">
        <f t="shared" si="379"/>
        <v>0</v>
      </c>
      <c r="I953" s="156">
        <f t="shared" si="379"/>
        <v>0</v>
      </c>
      <c r="J953" s="156">
        <f t="shared" si="379"/>
        <v>0</v>
      </c>
      <c r="K953" s="156">
        <f t="shared" si="379"/>
        <v>3310</v>
      </c>
      <c r="L953" s="3"/>
      <c r="M953" s="3"/>
      <c r="N953" s="3"/>
      <c r="O953" s="3"/>
      <c r="P953" s="3"/>
      <c r="Q953" s="3"/>
      <c r="R953" s="3"/>
    </row>
    <row r="954" spans="1:18" s="11" customFormat="1" ht="14.25" customHeight="1">
      <c r="A954" s="309"/>
      <c r="B954" s="157" t="s">
        <v>14</v>
      </c>
      <c r="C954" s="149">
        <v>1666</v>
      </c>
      <c r="D954" s="149">
        <v>1670</v>
      </c>
      <c r="E954" s="149"/>
      <c r="F954" s="149"/>
      <c r="G954" s="149"/>
      <c r="H954" s="149"/>
      <c r="I954" s="149"/>
      <c r="J954" s="149"/>
      <c r="K954" s="301">
        <f>SUM(C954:J954)</f>
        <v>3336</v>
      </c>
      <c r="L954" s="3"/>
      <c r="M954" s="3"/>
      <c r="N954" s="3"/>
      <c r="O954" s="3"/>
      <c r="P954" s="3"/>
      <c r="Q954" s="3"/>
      <c r="R954" s="3"/>
    </row>
    <row r="955" spans="1:18" s="11" customFormat="1" ht="14.25" customHeight="1">
      <c r="A955" s="15"/>
      <c r="B955" s="194" t="s">
        <v>494</v>
      </c>
      <c r="C955" s="20"/>
      <c r="D955" s="20"/>
      <c r="E955" s="20"/>
      <c r="F955" s="20"/>
      <c r="G955" s="20"/>
      <c r="H955" s="20"/>
      <c r="I955" s="20"/>
      <c r="J955" s="20"/>
      <c r="K955" s="301">
        <f>SUM(C955:J955)</f>
        <v>0</v>
      </c>
      <c r="L955" s="3"/>
      <c r="M955" s="3"/>
      <c r="N955" s="3"/>
      <c r="O955" s="3"/>
      <c r="P955" s="3"/>
      <c r="Q955" s="3"/>
      <c r="R955" s="3"/>
    </row>
    <row r="956" spans="1:18" s="11" customFormat="1" ht="14.25" customHeight="1" thickBot="1">
      <c r="A956" s="312"/>
      <c r="B956" s="155" t="s">
        <v>511</v>
      </c>
      <c r="C956" s="156">
        <f>C954+C955</f>
        <v>1666</v>
      </c>
      <c r="D956" s="156">
        <f aca="true" t="shared" si="380" ref="D956:K956">D954+D955</f>
        <v>1670</v>
      </c>
      <c r="E956" s="156">
        <f t="shared" si="380"/>
        <v>0</v>
      </c>
      <c r="F956" s="156">
        <f t="shared" si="380"/>
        <v>0</v>
      </c>
      <c r="G956" s="156">
        <f t="shared" si="380"/>
        <v>0</v>
      </c>
      <c r="H956" s="156">
        <f t="shared" si="380"/>
        <v>0</v>
      </c>
      <c r="I956" s="156">
        <f t="shared" si="380"/>
        <v>0</v>
      </c>
      <c r="J956" s="156">
        <f t="shared" si="380"/>
        <v>0</v>
      </c>
      <c r="K956" s="156">
        <f t="shared" si="380"/>
        <v>3336</v>
      </c>
      <c r="L956" s="3"/>
      <c r="M956" s="3"/>
      <c r="N956" s="3"/>
      <c r="O956" s="3"/>
      <c r="P956" s="3"/>
      <c r="Q956" s="3"/>
      <c r="R956" s="3"/>
    </row>
    <row r="957" spans="1:18" s="11" customFormat="1" ht="14.25" customHeight="1">
      <c r="A957" s="313" t="s">
        <v>85</v>
      </c>
      <c r="B957" s="314" t="s">
        <v>118</v>
      </c>
      <c r="C957" s="176">
        <v>50000</v>
      </c>
      <c r="D957" s="149">
        <v>4681</v>
      </c>
      <c r="E957" s="149"/>
      <c r="F957" s="149"/>
      <c r="G957" s="149">
        <v>319</v>
      </c>
      <c r="H957" s="149"/>
      <c r="I957" s="149"/>
      <c r="J957" s="149"/>
      <c r="K957" s="301">
        <f>SUM(C957:J957)</f>
        <v>55000</v>
      </c>
      <c r="L957" s="3"/>
      <c r="M957" s="3"/>
      <c r="N957" s="3"/>
      <c r="O957" s="3"/>
      <c r="P957" s="3"/>
      <c r="Q957" s="3"/>
      <c r="R957" s="3"/>
    </row>
    <row r="958" spans="1:18" s="11" customFormat="1" ht="14.25" customHeight="1">
      <c r="A958" s="43"/>
      <c r="B958" s="194" t="s">
        <v>494</v>
      </c>
      <c r="C958" s="62">
        <v>-331</v>
      </c>
      <c r="D958" s="20">
        <v>-219</v>
      </c>
      <c r="E958" s="20"/>
      <c r="F958" s="20"/>
      <c r="G958" s="20">
        <v>550</v>
      </c>
      <c r="H958" s="20"/>
      <c r="I958" s="20"/>
      <c r="J958" s="20"/>
      <c r="K958" s="301">
        <f>SUM(C958:J958)</f>
        <v>0</v>
      </c>
      <c r="L958" s="3"/>
      <c r="M958" s="3"/>
      <c r="N958" s="3"/>
      <c r="O958" s="3"/>
      <c r="P958" s="3"/>
      <c r="Q958" s="3"/>
      <c r="R958" s="3"/>
    </row>
    <row r="959" spans="1:18" s="11" customFormat="1" ht="14.25" customHeight="1" thickBot="1">
      <c r="A959" s="317"/>
      <c r="B959" s="394" t="s">
        <v>697</v>
      </c>
      <c r="C959" s="177">
        <f>C957+C958</f>
        <v>49669</v>
      </c>
      <c r="D959" s="177">
        <f aca="true" t="shared" si="381" ref="D959:K959">D957+D958</f>
        <v>4462</v>
      </c>
      <c r="E959" s="177">
        <f t="shared" si="381"/>
        <v>0</v>
      </c>
      <c r="F959" s="177">
        <f t="shared" si="381"/>
        <v>0</v>
      </c>
      <c r="G959" s="177">
        <f t="shared" si="381"/>
        <v>869</v>
      </c>
      <c r="H959" s="177">
        <f t="shared" si="381"/>
        <v>0</v>
      </c>
      <c r="I959" s="177">
        <f t="shared" si="381"/>
        <v>0</v>
      </c>
      <c r="J959" s="177">
        <f t="shared" si="381"/>
        <v>0</v>
      </c>
      <c r="K959" s="177">
        <f t="shared" si="381"/>
        <v>55000</v>
      </c>
      <c r="L959" s="3"/>
      <c r="M959" s="3"/>
      <c r="N959" s="3"/>
      <c r="O959" s="3"/>
      <c r="P959" s="3"/>
      <c r="Q959" s="3"/>
      <c r="R959" s="3"/>
    </row>
    <row r="960" spans="1:18" s="2" customFormat="1" ht="14.25" customHeight="1">
      <c r="A960" s="313" t="s">
        <v>85</v>
      </c>
      <c r="B960" s="315" t="s">
        <v>90</v>
      </c>
      <c r="C960" s="243">
        <f>C963+C966+C969+C972+C975+C978+C981+C984</f>
        <v>385362</v>
      </c>
      <c r="D960" s="243">
        <f aca="true" t="shared" si="382" ref="D960:K960">D963+D966+D969+D972+D975+D978+D981+D984</f>
        <v>211491</v>
      </c>
      <c r="E960" s="243">
        <f t="shared" si="382"/>
        <v>0</v>
      </c>
      <c r="F960" s="243">
        <f t="shared" si="382"/>
        <v>0</v>
      </c>
      <c r="G960" s="243">
        <f t="shared" si="382"/>
        <v>26071</v>
      </c>
      <c r="H960" s="243">
        <f t="shared" si="382"/>
        <v>480</v>
      </c>
      <c r="I960" s="243">
        <f t="shared" si="382"/>
        <v>0</v>
      </c>
      <c r="J960" s="243">
        <f t="shared" si="382"/>
        <v>0</v>
      </c>
      <c r="K960" s="243">
        <f t="shared" si="382"/>
        <v>623404</v>
      </c>
      <c r="L960" s="3"/>
      <c r="M960" s="3"/>
      <c r="N960" s="3"/>
      <c r="O960" s="3"/>
      <c r="P960" s="3"/>
      <c r="Q960" s="3"/>
      <c r="R960" s="3"/>
    </row>
    <row r="961" spans="1:18" s="11" customFormat="1" ht="14.25" customHeight="1">
      <c r="A961" s="43"/>
      <c r="B961" s="194" t="s">
        <v>494</v>
      </c>
      <c r="C961" s="37">
        <f>C964+C967+C970+C973+C976+C979+C982+C985</f>
        <v>1357</v>
      </c>
      <c r="D961" s="37">
        <f aca="true" t="shared" si="383" ref="D961:K961">D964+D967+D970+D973+D976+D979+D982+D985</f>
        <v>-6761</v>
      </c>
      <c r="E961" s="37">
        <f t="shared" si="383"/>
        <v>0</v>
      </c>
      <c r="F961" s="37">
        <f t="shared" si="383"/>
        <v>0</v>
      </c>
      <c r="G961" s="37">
        <f t="shared" si="383"/>
        <v>51478</v>
      </c>
      <c r="H961" s="37">
        <f t="shared" si="383"/>
        <v>0</v>
      </c>
      <c r="I961" s="37">
        <f t="shared" si="383"/>
        <v>0</v>
      </c>
      <c r="J961" s="37">
        <f t="shared" si="383"/>
        <v>0</v>
      </c>
      <c r="K961" s="37">
        <f t="shared" si="383"/>
        <v>46074</v>
      </c>
      <c r="L961" s="3"/>
      <c r="M961" s="3"/>
      <c r="N961" s="3"/>
      <c r="O961" s="3"/>
      <c r="P961" s="3"/>
      <c r="Q961" s="3"/>
      <c r="R961" s="3"/>
    </row>
    <row r="962" spans="1:18" s="11" customFormat="1" ht="28.5" customHeight="1" thickBot="1">
      <c r="A962" s="317"/>
      <c r="B962" s="395" t="s">
        <v>698</v>
      </c>
      <c r="C962" s="234">
        <f>C960+C961</f>
        <v>386719</v>
      </c>
      <c r="D962" s="234">
        <f aca="true" t="shared" si="384" ref="D962:K962">D960+D961</f>
        <v>204730</v>
      </c>
      <c r="E962" s="234">
        <f t="shared" si="384"/>
        <v>0</v>
      </c>
      <c r="F962" s="234">
        <f t="shared" si="384"/>
        <v>0</v>
      </c>
      <c r="G962" s="234">
        <f t="shared" si="384"/>
        <v>77549</v>
      </c>
      <c r="H962" s="234">
        <f t="shared" si="384"/>
        <v>480</v>
      </c>
      <c r="I962" s="234">
        <f t="shared" si="384"/>
        <v>0</v>
      </c>
      <c r="J962" s="234">
        <f t="shared" si="384"/>
        <v>0</v>
      </c>
      <c r="K962" s="234">
        <f t="shared" si="384"/>
        <v>669478</v>
      </c>
      <c r="L962" s="3"/>
      <c r="M962" s="3"/>
      <c r="N962" s="3"/>
      <c r="O962" s="3"/>
      <c r="P962" s="3"/>
      <c r="Q962" s="3"/>
      <c r="R962" s="3"/>
    </row>
    <row r="963" spans="1:18" s="11" customFormat="1" ht="14.25" customHeight="1">
      <c r="A963" s="313"/>
      <c r="B963" s="316" t="s">
        <v>408</v>
      </c>
      <c r="C963" s="149"/>
      <c r="D963" s="149">
        <v>27795</v>
      </c>
      <c r="E963" s="149"/>
      <c r="F963" s="149"/>
      <c r="G963" s="149"/>
      <c r="H963" s="149"/>
      <c r="I963" s="149"/>
      <c r="J963" s="149"/>
      <c r="K963" s="301">
        <f>SUM(C963:J963)</f>
        <v>27795</v>
      </c>
      <c r="L963" s="3"/>
      <c r="M963" s="3"/>
      <c r="N963" s="3"/>
      <c r="O963" s="3"/>
      <c r="P963" s="3"/>
      <c r="Q963" s="3"/>
      <c r="R963" s="3"/>
    </row>
    <row r="964" spans="1:18" s="11" customFormat="1" ht="14.25" customHeight="1">
      <c r="A964" s="43"/>
      <c r="B964" s="194" t="s">
        <v>494</v>
      </c>
      <c r="C964" s="20"/>
      <c r="D964" s="20">
        <v>16</v>
      </c>
      <c r="E964" s="20"/>
      <c r="F964" s="20"/>
      <c r="G964" s="20">
        <v>935</v>
      </c>
      <c r="H964" s="20"/>
      <c r="I964" s="20"/>
      <c r="J964" s="20"/>
      <c r="K964" s="301">
        <f>SUM(C964:J964)</f>
        <v>951</v>
      </c>
      <c r="L964" s="3"/>
      <c r="M964" s="3"/>
      <c r="N964" s="3"/>
      <c r="O964" s="3"/>
      <c r="P964" s="3"/>
      <c r="Q964" s="3"/>
      <c r="R964" s="3"/>
    </row>
    <row r="965" spans="1:18" s="11" customFormat="1" ht="29.25" customHeight="1" thickBot="1">
      <c r="A965" s="317"/>
      <c r="B965" s="318" t="s">
        <v>699</v>
      </c>
      <c r="C965" s="156">
        <f>C963+C964</f>
        <v>0</v>
      </c>
      <c r="D965" s="156">
        <f aca="true" t="shared" si="385" ref="D965:K965">D963+D964</f>
        <v>27811</v>
      </c>
      <c r="E965" s="156">
        <f t="shared" si="385"/>
        <v>0</v>
      </c>
      <c r="F965" s="156">
        <f t="shared" si="385"/>
        <v>0</v>
      </c>
      <c r="G965" s="156">
        <f t="shared" si="385"/>
        <v>935</v>
      </c>
      <c r="H965" s="156">
        <f t="shared" si="385"/>
        <v>0</v>
      </c>
      <c r="I965" s="156">
        <f t="shared" si="385"/>
        <v>0</v>
      </c>
      <c r="J965" s="156">
        <f t="shared" si="385"/>
        <v>0</v>
      </c>
      <c r="K965" s="156">
        <f t="shared" si="385"/>
        <v>28746</v>
      </c>
      <c r="L965" s="3"/>
      <c r="M965" s="3"/>
      <c r="N965" s="3"/>
      <c r="O965" s="3"/>
      <c r="P965" s="3"/>
      <c r="Q965" s="3"/>
      <c r="R965" s="3"/>
    </row>
    <row r="966" spans="1:18" s="11" customFormat="1" ht="14.25" customHeight="1">
      <c r="A966" s="313"/>
      <c r="B966" s="316" t="s">
        <v>403</v>
      </c>
      <c r="C966" s="149"/>
      <c r="D966" s="149">
        <v>13126</v>
      </c>
      <c r="E966" s="149"/>
      <c r="F966" s="149"/>
      <c r="G966" s="149">
        <v>285</v>
      </c>
      <c r="H966" s="149"/>
      <c r="I966" s="149"/>
      <c r="J966" s="149"/>
      <c r="K966" s="301">
        <f>SUM(C966:J966)</f>
        <v>13411</v>
      </c>
      <c r="L966" s="3"/>
      <c r="M966" s="3"/>
      <c r="N966" s="3"/>
      <c r="O966" s="3"/>
      <c r="P966" s="3"/>
      <c r="Q966" s="3"/>
      <c r="R966" s="3"/>
    </row>
    <row r="967" spans="1:18" s="11" customFormat="1" ht="14.25" customHeight="1">
      <c r="A967" s="43"/>
      <c r="B967" s="194" t="s">
        <v>494</v>
      </c>
      <c r="C967" s="20"/>
      <c r="D967" s="20">
        <v>-4732</v>
      </c>
      <c r="E967" s="20"/>
      <c r="F967" s="20"/>
      <c r="G967" s="20">
        <v>4600</v>
      </c>
      <c r="H967" s="20"/>
      <c r="I967" s="20"/>
      <c r="J967" s="20"/>
      <c r="K967" s="301">
        <f>SUM(C967:J967)</f>
        <v>-132</v>
      </c>
      <c r="L967" s="3"/>
      <c r="M967" s="3"/>
      <c r="N967" s="3"/>
      <c r="O967" s="3"/>
      <c r="P967" s="3"/>
      <c r="Q967" s="3"/>
      <c r="R967" s="3"/>
    </row>
    <row r="968" spans="1:18" s="11" customFormat="1" ht="14.25" customHeight="1" thickBot="1">
      <c r="A968" s="317"/>
      <c r="B968" s="318" t="s">
        <v>700</v>
      </c>
      <c r="C968" s="156">
        <f>C966+C967</f>
        <v>0</v>
      </c>
      <c r="D968" s="156">
        <f aca="true" t="shared" si="386" ref="D968:K968">D966+D967</f>
        <v>8394</v>
      </c>
      <c r="E968" s="156">
        <f t="shared" si="386"/>
        <v>0</v>
      </c>
      <c r="F968" s="156">
        <f t="shared" si="386"/>
        <v>0</v>
      </c>
      <c r="G968" s="156">
        <f t="shared" si="386"/>
        <v>4885</v>
      </c>
      <c r="H968" s="156">
        <f t="shared" si="386"/>
        <v>0</v>
      </c>
      <c r="I968" s="156">
        <f t="shared" si="386"/>
        <v>0</v>
      </c>
      <c r="J968" s="156">
        <f t="shared" si="386"/>
        <v>0</v>
      </c>
      <c r="K968" s="156">
        <f t="shared" si="386"/>
        <v>13279</v>
      </c>
      <c r="L968" s="3"/>
      <c r="M968" s="3"/>
      <c r="N968" s="3"/>
      <c r="O968" s="3"/>
      <c r="P968" s="3"/>
      <c r="Q968" s="3"/>
      <c r="R968" s="3"/>
    </row>
    <row r="969" spans="1:18" s="2" customFormat="1" ht="14.25" customHeight="1">
      <c r="A969" s="313"/>
      <c r="B969" s="316" t="s">
        <v>796</v>
      </c>
      <c r="C969" s="149">
        <v>200596</v>
      </c>
      <c r="D969" s="149">
        <v>91880</v>
      </c>
      <c r="E969" s="149"/>
      <c r="F969" s="149"/>
      <c r="G969" s="149">
        <v>2000</v>
      </c>
      <c r="H969" s="149"/>
      <c r="I969" s="149"/>
      <c r="J969" s="149"/>
      <c r="K969" s="301">
        <f>SUM(C969:J969)</f>
        <v>294476</v>
      </c>
      <c r="L969" s="3"/>
      <c r="M969" s="3"/>
      <c r="N969" s="3"/>
      <c r="O969" s="3"/>
      <c r="P969" s="3"/>
      <c r="Q969" s="3"/>
      <c r="R969" s="3"/>
    </row>
    <row r="970" spans="1:18" s="11" customFormat="1" ht="14.25" customHeight="1">
      <c r="A970" s="43"/>
      <c r="B970" s="194" t="s">
        <v>494</v>
      </c>
      <c r="C970" s="20">
        <v>9307</v>
      </c>
      <c r="D970" s="20">
        <v>597</v>
      </c>
      <c r="E970" s="20"/>
      <c r="F970" s="20"/>
      <c r="G970" s="20">
        <v>3500</v>
      </c>
      <c r="H970" s="20"/>
      <c r="I970" s="20"/>
      <c r="J970" s="20"/>
      <c r="K970" s="301">
        <f>SUM(C970:J970)</f>
        <v>13404</v>
      </c>
      <c r="L970" s="3"/>
      <c r="M970" s="3"/>
      <c r="N970" s="3"/>
      <c r="O970" s="3"/>
      <c r="P970" s="3"/>
      <c r="Q970" s="3"/>
      <c r="R970" s="3"/>
    </row>
    <row r="971" spans="1:18" s="11" customFormat="1" ht="28.5" customHeight="1" thickBot="1">
      <c r="A971" s="317"/>
      <c r="B971" s="318" t="s">
        <v>797</v>
      </c>
      <c r="C971" s="156">
        <f>C969+C970</f>
        <v>209903</v>
      </c>
      <c r="D971" s="156">
        <f aca="true" t="shared" si="387" ref="D971:K971">D969+D970</f>
        <v>92477</v>
      </c>
      <c r="E971" s="156">
        <f t="shared" si="387"/>
        <v>0</v>
      </c>
      <c r="F971" s="156">
        <f t="shared" si="387"/>
        <v>0</v>
      </c>
      <c r="G971" s="156">
        <f t="shared" si="387"/>
        <v>5500</v>
      </c>
      <c r="H971" s="156">
        <f t="shared" si="387"/>
        <v>0</v>
      </c>
      <c r="I971" s="156">
        <f t="shared" si="387"/>
        <v>0</v>
      </c>
      <c r="J971" s="156">
        <f t="shared" si="387"/>
        <v>0</v>
      </c>
      <c r="K971" s="156">
        <f t="shared" si="387"/>
        <v>307880</v>
      </c>
      <c r="L971" s="3"/>
      <c r="M971" s="3"/>
      <c r="N971" s="3"/>
      <c r="O971" s="3"/>
      <c r="P971" s="3"/>
      <c r="Q971" s="3"/>
      <c r="R971" s="3"/>
    </row>
    <row r="972" spans="1:18" s="2" customFormat="1" ht="14.25" customHeight="1">
      <c r="A972" s="313"/>
      <c r="B972" s="316" t="s">
        <v>798</v>
      </c>
      <c r="C972" s="149">
        <v>100340</v>
      </c>
      <c r="D972" s="149">
        <v>37037</v>
      </c>
      <c r="E972" s="149"/>
      <c r="F972" s="149"/>
      <c r="G972" s="149"/>
      <c r="H972" s="149"/>
      <c r="I972" s="149"/>
      <c r="J972" s="149"/>
      <c r="K972" s="301">
        <f>SUM(C972:J972)</f>
        <v>137377</v>
      </c>
      <c r="L972" s="3"/>
      <c r="M972" s="3"/>
      <c r="N972" s="3"/>
      <c r="O972" s="3"/>
      <c r="P972" s="3"/>
      <c r="Q972" s="3"/>
      <c r="R972" s="3"/>
    </row>
    <row r="973" spans="1:18" s="11" customFormat="1" ht="14.25" customHeight="1">
      <c r="A973" s="43"/>
      <c r="B973" s="194" t="s">
        <v>494</v>
      </c>
      <c r="C973" s="20">
        <v>1693</v>
      </c>
      <c r="D973" s="20"/>
      <c r="E973" s="20"/>
      <c r="F973" s="20"/>
      <c r="G973" s="20"/>
      <c r="H973" s="20"/>
      <c r="I973" s="20"/>
      <c r="J973" s="20"/>
      <c r="K973" s="301">
        <f>SUM(C973:J973)</f>
        <v>1693</v>
      </c>
      <c r="L973" s="3"/>
      <c r="M973" s="3"/>
      <c r="N973" s="3"/>
      <c r="O973" s="3"/>
      <c r="P973" s="3"/>
      <c r="Q973" s="3"/>
      <c r="R973" s="3"/>
    </row>
    <row r="974" spans="1:18" s="11" customFormat="1" ht="27" customHeight="1" thickBot="1">
      <c r="A974" s="317"/>
      <c r="B974" s="318" t="s">
        <v>799</v>
      </c>
      <c r="C974" s="156">
        <f aca="true" t="shared" si="388" ref="C974:K974">C972+C973</f>
        <v>102033</v>
      </c>
      <c r="D974" s="156">
        <f t="shared" si="388"/>
        <v>37037</v>
      </c>
      <c r="E974" s="156">
        <f t="shared" si="388"/>
        <v>0</v>
      </c>
      <c r="F974" s="156">
        <f t="shared" si="388"/>
        <v>0</v>
      </c>
      <c r="G974" s="156">
        <f t="shared" si="388"/>
        <v>0</v>
      </c>
      <c r="H974" s="156">
        <f t="shared" si="388"/>
        <v>0</v>
      </c>
      <c r="I974" s="156">
        <f t="shared" si="388"/>
        <v>0</v>
      </c>
      <c r="J974" s="156">
        <f t="shared" si="388"/>
        <v>0</v>
      </c>
      <c r="K974" s="156">
        <f t="shared" si="388"/>
        <v>139070</v>
      </c>
      <c r="L974" s="3"/>
      <c r="M974" s="3"/>
      <c r="N974" s="3"/>
      <c r="O974" s="3"/>
      <c r="P974" s="3"/>
      <c r="Q974" s="3"/>
      <c r="R974" s="3"/>
    </row>
    <row r="975" spans="1:18" s="2" customFormat="1" ht="14.25" customHeight="1">
      <c r="A975" s="313"/>
      <c r="B975" s="319" t="s">
        <v>81</v>
      </c>
      <c r="C975" s="149">
        <v>10780</v>
      </c>
      <c r="D975" s="149">
        <v>10690</v>
      </c>
      <c r="E975" s="149"/>
      <c r="F975" s="149"/>
      <c r="G975" s="149">
        <v>220</v>
      </c>
      <c r="H975" s="149"/>
      <c r="I975" s="149"/>
      <c r="J975" s="149"/>
      <c r="K975" s="301">
        <f>SUM(C975:J975)</f>
        <v>21690</v>
      </c>
      <c r="L975" s="3"/>
      <c r="M975" s="3"/>
      <c r="N975" s="3"/>
      <c r="O975" s="3"/>
      <c r="P975" s="3"/>
      <c r="Q975" s="3"/>
      <c r="R975" s="3"/>
    </row>
    <row r="976" spans="1:18" s="11" customFormat="1" ht="14.25" customHeight="1">
      <c r="A976" s="43"/>
      <c r="B976" s="194" t="s">
        <v>494</v>
      </c>
      <c r="C976" s="20">
        <v>1205</v>
      </c>
      <c r="D976" s="20">
        <v>-505</v>
      </c>
      <c r="E976" s="20"/>
      <c r="F976" s="20"/>
      <c r="G976" s="20">
        <v>400</v>
      </c>
      <c r="H976" s="20"/>
      <c r="I976" s="20"/>
      <c r="J976" s="20"/>
      <c r="K976" s="301">
        <f>SUM(C976:J976)</f>
        <v>1100</v>
      </c>
      <c r="L976" s="3"/>
      <c r="M976" s="3"/>
      <c r="N976" s="3"/>
      <c r="O976" s="3"/>
      <c r="P976" s="3"/>
      <c r="Q976" s="3"/>
      <c r="R976" s="3"/>
    </row>
    <row r="977" spans="1:18" s="11" customFormat="1" ht="14.25" customHeight="1" thickBot="1">
      <c r="A977" s="317"/>
      <c r="B977" s="318" t="s">
        <v>701</v>
      </c>
      <c r="C977" s="156">
        <f>C975+C976</f>
        <v>11985</v>
      </c>
      <c r="D977" s="156">
        <f aca="true" t="shared" si="389" ref="D977:K977">D975+D976</f>
        <v>10185</v>
      </c>
      <c r="E977" s="156">
        <f t="shared" si="389"/>
        <v>0</v>
      </c>
      <c r="F977" s="156">
        <f t="shared" si="389"/>
        <v>0</v>
      </c>
      <c r="G977" s="156">
        <f t="shared" si="389"/>
        <v>620</v>
      </c>
      <c r="H977" s="156">
        <f t="shared" si="389"/>
        <v>0</v>
      </c>
      <c r="I977" s="156">
        <f t="shared" si="389"/>
        <v>0</v>
      </c>
      <c r="J977" s="156">
        <f t="shared" si="389"/>
        <v>0</v>
      </c>
      <c r="K977" s="156">
        <f t="shared" si="389"/>
        <v>22790</v>
      </c>
      <c r="L977" s="3"/>
      <c r="M977" s="3"/>
      <c r="N977" s="3"/>
      <c r="O977" s="3"/>
      <c r="P977" s="3"/>
      <c r="Q977" s="3"/>
      <c r="R977" s="3"/>
    </row>
    <row r="978" spans="1:18" s="2" customFormat="1" ht="14.25" customHeight="1">
      <c r="A978" s="313"/>
      <c r="B978" s="319" t="s">
        <v>84</v>
      </c>
      <c r="C978" s="149">
        <v>42583</v>
      </c>
      <c r="D978" s="149">
        <v>10076</v>
      </c>
      <c r="E978" s="149"/>
      <c r="F978" s="149"/>
      <c r="G978" s="149"/>
      <c r="H978" s="149">
        <v>480</v>
      </c>
      <c r="I978" s="149"/>
      <c r="J978" s="149"/>
      <c r="K978" s="301">
        <f>SUM(C978:J978)</f>
        <v>53139</v>
      </c>
      <c r="L978" s="3"/>
      <c r="M978" s="3"/>
      <c r="N978" s="3"/>
      <c r="O978" s="3"/>
      <c r="P978" s="3"/>
      <c r="Q978" s="3"/>
      <c r="R978" s="3"/>
    </row>
    <row r="979" spans="1:18" s="11" customFormat="1" ht="14.25" customHeight="1">
      <c r="A979" s="43"/>
      <c r="B979" s="194" t="s">
        <v>494</v>
      </c>
      <c r="C979" s="20"/>
      <c r="D979" s="20"/>
      <c r="E979" s="20"/>
      <c r="F979" s="20"/>
      <c r="G979" s="20"/>
      <c r="H979" s="20"/>
      <c r="I979" s="20"/>
      <c r="J979" s="20"/>
      <c r="K979" s="301">
        <f>SUM(C979:J979)</f>
        <v>0</v>
      </c>
      <c r="L979" s="3"/>
      <c r="M979" s="3"/>
      <c r="N979" s="3"/>
      <c r="O979" s="3"/>
      <c r="P979" s="3"/>
      <c r="Q979" s="3"/>
      <c r="R979" s="3"/>
    </row>
    <row r="980" spans="1:18" s="11" customFormat="1" ht="14.25" customHeight="1" thickBot="1">
      <c r="A980" s="317"/>
      <c r="B980" s="318" t="s">
        <v>702</v>
      </c>
      <c r="C980" s="156">
        <f>C978+C979</f>
        <v>42583</v>
      </c>
      <c r="D980" s="156">
        <f aca="true" t="shared" si="390" ref="D980:K980">D978+D979</f>
        <v>10076</v>
      </c>
      <c r="E980" s="156">
        <f t="shared" si="390"/>
        <v>0</v>
      </c>
      <c r="F980" s="156">
        <f t="shared" si="390"/>
        <v>0</v>
      </c>
      <c r="G980" s="156">
        <f t="shared" si="390"/>
        <v>0</v>
      </c>
      <c r="H980" s="156">
        <f>H978+H979</f>
        <v>480</v>
      </c>
      <c r="I980" s="156">
        <f t="shared" si="390"/>
        <v>0</v>
      </c>
      <c r="J980" s="156">
        <f t="shared" si="390"/>
        <v>0</v>
      </c>
      <c r="K980" s="156">
        <f t="shared" si="390"/>
        <v>53139</v>
      </c>
      <c r="L980" s="3"/>
      <c r="M980" s="3"/>
      <c r="N980" s="3"/>
      <c r="O980" s="3"/>
      <c r="P980" s="3"/>
      <c r="Q980" s="3"/>
      <c r="R980" s="3"/>
    </row>
    <row r="981" spans="1:18" s="11" customFormat="1" ht="14.25" customHeight="1">
      <c r="A981" s="313"/>
      <c r="B981" s="316" t="s">
        <v>406</v>
      </c>
      <c r="C981" s="149">
        <v>9047</v>
      </c>
      <c r="D981" s="149">
        <v>4300</v>
      </c>
      <c r="E981" s="149"/>
      <c r="F981" s="149"/>
      <c r="G981" s="149"/>
      <c r="H981" s="149"/>
      <c r="I981" s="149"/>
      <c r="J981" s="149"/>
      <c r="K981" s="301">
        <f>SUM(C981:J981)</f>
        <v>13347</v>
      </c>
      <c r="L981" s="3"/>
      <c r="M981" s="3"/>
      <c r="N981" s="3"/>
      <c r="O981" s="3"/>
      <c r="P981" s="3"/>
      <c r="Q981" s="3"/>
      <c r="R981" s="3"/>
    </row>
    <row r="982" spans="1:18" s="11" customFormat="1" ht="14.25" customHeight="1">
      <c r="A982" s="43"/>
      <c r="B982" s="194" t="s">
        <v>494</v>
      </c>
      <c r="C982" s="20">
        <v>1024</v>
      </c>
      <c r="D982" s="20">
        <v>-840</v>
      </c>
      <c r="E982" s="20"/>
      <c r="F982" s="20"/>
      <c r="G982" s="20">
        <v>640</v>
      </c>
      <c r="H982" s="20"/>
      <c r="I982" s="20"/>
      <c r="J982" s="20"/>
      <c r="K982" s="301">
        <f>SUM(C982:J982)</f>
        <v>824</v>
      </c>
      <c r="L982" s="3"/>
      <c r="M982" s="3"/>
      <c r="N982" s="3"/>
      <c r="O982" s="3"/>
      <c r="P982" s="3"/>
      <c r="Q982" s="3"/>
      <c r="R982" s="3"/>
    </row>
    <row r="983" spans="1:18" s="11" customFormat="1" ht="14.25" customHeight="1" thickBot="1">
      <c r="A983" s="317"/>
      <c r="B983" s="318" t="s">
        <v>703</v>
      </c>
      <c r="C983" s="156">
        <f>C981+C982</f>
        <v>10071</v>
      </c>
      <c r="D983" s="156">
        <f aca="true" t="shared" si="391" ref="D983:K983">D981+D982</f>
        <v>3460</v>
      </c>
      <c r="E983" s="156">
        <f t="shared" si="391"/>
        <v>0</v>
      </c>
      <c r="F983" s="156">
        <f t="shared" si="391"/>
        <v>0</v>
      </c>
      <c r="G983" s="156">
        <f t="shared" si="391"/>
        <v>640</v>
      </c>
      <c r="H983" s="156">
        <f t="shared" si="391"/>
        <v>0</v>
      </c>
      <c r="I983" s="156">
        <f t="shared" si="391"/>
        <v>0</v>
      </c>
      <c r="J983" s="156">
        <f t="shared" si="391"/>
        <v>0</v>
      </c>
      <c r="K983" s="156">
        <f t="shared" si="391"/>
        <v>14171</v>
      </c>
      <c r="L983" s="3"/>
      <c r="M983" s="3"/>
      <c r="N983" s="3"/>
      <c r="O983" s="3"/>
      <c r="P983" s="3"/>
      <c r="Q983" s="3"/>
      <c r="R983" s="3"/>
    </row>
    <row r="984" spans="1:18" s="11" customFormat="1" ht="14.25" customHeight="1">
      <c r="A984" s="392"/>
      <c r="B984" s="393" t="s">
        <v>801</v>
      </c>
      <c r="C984" s="227">
        <v>22016</v>
      </c>
      <c r="D984" s="227">
        <v>16587</v>
      </c>
      <c r="E984" s="227"/>
      <c r="F984" s="227"/>
      <c r="G984" s="227">
        <v>23566</v>
      </c>
      <c r="H984" s="227"/>
      <c r="I984" s="227"/>
      <c r="J984" s="227"/>
      <c r="K984" s="227">
        <f>SUM(C984:J984)</f>
        <v>62169</v>
      </c>
      <c r="L984" s="3"/>
      <c r="M984" s="3"/>
      <c r="N984" s="3"/>
      <c r="O984" s="3"/>
      <c r="P984" s="3"/>
      <c r="Q984" s="3"/>
      <c r="R984" s="3"/>
    </row>
    <row r="985" spans="1:18" s="11" customFormat="1" ht="14.25" customHeight="1">
      <c r="A985" s="43"/>
      <c r="B985" s="194" t="s">
        <v>494</v>
      </c>
      <c r="C985" s="20">
        <v>-11872</v>
      </c>
      <c r="D985" s="20">
        <v>-1297</v>
      </c>
      <c r="E985" s="20"/>
      <c r="F985" s="20"/>
      <c r="G985" s="20">
        <v>41403</v>
      </c>
      <c r="H985" s="20"/>
      <c r="I985" s="20"/>
      <c r="J985" s="20"/>
      <c r="K985" s="149">
        <f>SUM(C985:J985)</f>
        <v>28234</v>
      </c>
      <c r="L985" s="3"/>
      <c r="M985" s="3"/>
      <c r="N985" s="3"/>
      <c r="O985" s="3"/>
      <c r="P985" s="3"/>
      <c r="Q985" s="3"/>
      <c r="R985" s="3"/>
    </row>
    <row r="986" spans="1:18" s="11" customFormat="1" ht="14.25" customHeight="1" thickBot="1">
      <c r="A986" s="317"/>
      <c r="B986" s="318" t="s">
        <v>802</v>
      </c>
      <c r="C986" s="156">
        <f>C984+C985</f>
        <v>10144</v>
      </c>
      <c r="D986" s="156">
        <f aca="true" t="shared" si="392" ref="D986:K986">D984+D985</f>
        <v>15290</v>
      </c>
      <c r="E986" s="156">
        <f t="shared" si="392"/>
        <v>0</v>
      </c>
      <c r="F986" s="156">
        <f t="shared" si="392"/>
        <v>0</v>
      </c>
      <c r="G986" s="156">
        <f t="shared" si="392"/>
        <v>64969</v>
      </c>
      <c r="H986" s="156">
        <f t="shared" si="392"/>
        <v>0</v>
      </c>
      <c r="I986" s="156">
        <f t="shared" si="392"/>
        <v>0</v>
      </c>
      <c r="J986" s="156">
        <f t="shared" si="392"/>
        <v>0</v>
      </c>
      <c r="K986" s="156">
        <f t="shared" si="392"/>
        <v>90403</v>
      </c>
      <c r="L986" s="3"/>
      <c r="M986" s="3"/>
      <c r="N986" s="3"/>
      <c r="O986" s="3"/>
      <c r="P986" s="3"/>
      <c r="Q986" s="3"/>
      <c r="R986" s="3"/>
    </row>
    <row r="987" spans="1:18" s="11" customFormat="1" ht="27.75" customHeight="1">
      <c r="A987" s="320" t="s">
        <v>87</v>
      </c>
      <c r="B987" s="321" t="s">
        <v>404</v>
      </c>
      <c r="C987" s="186">
        <f>C990+C993+C996</f>
        <v>26373</v>
      </c>
      <c r="D987" s="186">
        <f aca="true" t="shared" si="393" ref="D987:J987">D990+D993+D996</f>
        <v>6645</v>
      </c>
      <c r="E987" s="186">
        <f t="shared" si="393"/>
        <v>12621</v>
      </c>
      <c r="F987" s="186">
        <f t="shared" si="393"/>
        <v>0</v>
      </c>
      <c r="G987" s="186">
        <f t="shared" si="393"/>
        <v>0</v>
      </c>
      <c r="H987" s="186">
        <f t="shared" si="393"/>
        <v>40000</v>
      </c>
      <c r="I987" s="186">
        <f t="shared" si="393"/>
        <v>80000</v>
      </c>
      <c r="J987" s="186">
        <f t="shared" si="393"/>
        <v>0</v>
      </c>
      <c r="K987" s="186">
        <f>SUM(C987:J987)</f>
        <v>165639</v>
      </c>
      <c r="L987" s="3"/>
      <c r="M987" s="3"/>
      <c r="N987" s="3"/>
      <c r="O987" s="3"/>
      <c r="P987" s="3"/>
      <c r="Q987" s="3"/>
      <c r="R987" s="3"/>
    </row>
    <row r="988" spans="1:18" s="11" customFormat="1" ht="20.25" customHeight="1">
      <c r="A988" s="58"/>
      <c r="B988" s="194" t="s">
        <v>494</v>
      </c>
      <c r="C988" s="46">
        <f>C991+C994+C997</f>
        <v>533</v>
      </c>
      <c r="D988" s="46">
        <f aca="true" t="shared" si="394" ref="D988:J988">D991+D994+D997</f>
        <v>2069</v>
      </c>
      <c r="E988" s="46">
        <f t="shared" si="394"/>
        <v>2556</v>
      </c>
      <c r="F988" s="46">
        <f t="shared" si="394"/>
        <v>0</v>
      </c>
      <c r="G988" s="46">
        <f t="shared" si="394"/>
        <v>0</v>
      </c>
      <c r="H988" s="46">
        <f t="shared" si="394"/>
        <v>683</v>
      </c>
      <c r="I988" s="46">
        <f t="shared" si="394"/>
        <v>-2641</v>
      </c>
      <c r="J988" s="46">
        <f t="shared" si="394"/>
        <v>0</v>
      </c>
      <c r="K988" s="186">
        <f>SUM(C988:J988)</f>
        <v>3200</v>
      </c>
      <c r="L988" s="3"/>
      <c r="M988" s="3"/>
      <c r="N988" s="3"/>
      <c r="O988" s="3"/>
      <c r="P988" s="3"/>
      <c r="Q988" s="3"/>
      <c r="R988" s="3"/>
    </row>
    <row r="989" spans="1:18" s="11" customFormat="1" ht="27.75" customHeight="1" thickBot="1">
      <c r="A989" s="322"/>
      <c r="B989" s="323" t="s">
        <v>704</v>
      </c>
      <c r="C989" s="192">
        <f>C987+C988</f>
        <v>26906</v>
      </c>
      <c r="D989" s="192">
        <f aca="true" t="shared" si="395" ref="D989:K989">D987+D988</f>
        <v>8714</v>
      </c>
      <c r="E989" s="192">
        <f t="shared" si="395"/>
        <v>15177</v>
      </c>
      <c r="F989" s="192">
        <f t="shared" si="395"/>
        <v>0</v>
      </c>
      <c r="G989" s="192">
        <f t="shared" si="395"/>
        <v>0</v>
      </c>
      <c r="H989" s="192">
        <f t="shared" si="395"/>
        <v>40683</v>
      </c>
      <c r="I989" s="192">
        <f t="shared" si="395"/>
        <v>77359</v>
      </c>
      <c r="J989" s="192">
        <f t="shared" si="395"/>
        <v>0</v>
      </c>
      <c r="K989" s="192">
        <f t="shared" si="395"/>
        <v>168839</v>
      </c>
      <c r="L989" s="3"/>
      <c r="M989" s="3"/>
      <c r="N989" s="3"/>
      <c r="O989" s="3"/>
      <c r="P989" s="3"/>
      <c r="Q989" s="3"/>
      <c r="R989" s="3"/>
    </row>
    <row r="990" spans="1:18" ht="14.25" customHeight="1">
      <c r="A990" s="313" t="s">
        <v>87</v>
      </c>
      <c r="B990" s="324" t="s">
        <v>82</v>
      </c>
      <c r="C990" s="149"/>
      <c r="D990" s="149"/>
      <c r="E990" s="149">
        <v>5405</v>
      </c>
      <c r="F990" s="149"/>
      <c r="G990" s="149"/>
      <c r="H990" s="149"/>
      <c r="I990" s="149"/>
      <c r="J990" s="149"/>
      <c r="K990" s="301">
        <f>SUM(C990:J990)</f>
        <v>5405</v>
      </c>
      <c r="L990" s="3"/>
      <c r="M990" s="3"/>
      <c r="N990" s="3"/>
      <c r="O990" s="3"/>
      <c r="P990" s="3"/>
      <c r="Q990" s="3"/>
      <c r="R990" s="3"/>
    </row>
    <row r="991" spans="1:18" s="11" customFormat="1" ht="14.25" customHeight="1">
      <c r="A991" s="43"/>
      <c r="B991" s="194" t="s">
        <v>494</v>
      </c>
      <c r="C991" s="20"/>
      <c r="D991" s="20">
        <v>36</v>
      </c>
      <c r="E991" s="20">
        <v>62</v>
      </c>
      <c r="F991" s="20"/>
      <c r="G991" s="20"/>
      <c r="H991" s="20"/>
      <c r="I991" s="20"/>
      <c r="J991" s="20"/>
      <c r="K991" s="301">
        <f>SUM(C991:J991)</f>
        <v>98</v>
      </c>
      <c r="L991" s="3"/>
      <c r="M991" s="3"/>
      <c r="N991" s="3"/>
      <c r="O991" s="3"/>
      <c r="P991" s="3"/>
      <c r="Q991" s="3"/>
      <c r="R991" s="3"/>
    </row>
    <row r="992" spans="1:18" s="11" customFormat="1" ht="30" customHeight="1" thickBot="1">
      <c r="A992" s="317"/>
      <c r="B992" s="326" t="s">
        <v>705</v>
      </c>
      <c r="C992" s="156">
        <f>C990+C991</f>
        <v>0</v>
      </c>
      <c r="D992" s="156">
        <f aca="true" t="shared" si="396" ref="D992:K992">D990+D991</f>
        <v>36</v>
      </c>
      <c r="E992" s="156">
        <f t="shared" si="396"/>
        <v>5467</v>
      </c>
      <c r="F992" s="156">
        <f t="shared" si="396"/>
        <v>0</v>
      </c>
      <c r="G992" s="156">
        <f t="shared" si="396"/>
        <v>0</v>
      </c>
      <c r="H992" s="156">
        <f t="shared" si="396"/>
        <v>0</v>
      </c>
      <c r="I992" s="156">
        <f t="shared" si="396"/>
        <v>0</v>
      </c>
      <c r="J992" s="156">
        <f t="shared" si="396"/>
        <v>0</v>
      </c>
      <c r="K992" s="156">
        <f t="shared" si="396"/>
        <v>5503</v>
      </c>
      <c r="L992" s="3"/>
      <c r="M992" s="3"/>
      <c r="N992" s="3"/>
      <c r="O992" s="3"/>
      <c r="P992" s="3"/>
      <c r="Q992" s="3"/>
      <c r="R992" s="3"/>
    </row>
    <row r="993" spans="1:18" ht="29.25" customHeight="1">
      <c r="A993" s="325" t="s">
        <v>87</v>
      </c>
      <c r="B993" s="324" t="s">
        <v>83</v>
      </c>
      <c r="C993" s="179"/>
      <c r="D993" s="149"/>
      <c r="E993" s="149"/>
      <c r="F993" s="149"/>
      <c r="G993" s="149"/>
      <c r="H993" s="149">
        <v>40000</v>
      </c>
      <c r="I993" s="149">
        <v>80000</v>
      </c>
      <c r="J993" s="149"/>
      <c r="K993" s="301">
        <f>SUM(C993:J993)</f>
        <v>120000</v>
      </c>
      <c r="L993" s="3"/>
      <c r="M993" s="3"/>
      <c r="N993" s="3"/>
      <c r="O993" s="3"/>
      <c r="P993" s="3"/>
      <c r="Q993" s="3"/>
      <c r="R993" s="3"/>
    </row>
    <row r="994" spans="1:18" s="11" customFormat="1" ht="18" customHeight="1">
      <c r="A994" s="131"/>
      <c r="B994" s="194" t="s">
        <v>494</v>
      </c>
      <c r="C994" s="62"/>
      <c r="D994" s="62">
        <v>96</v>
      </c>
      <c r="E994" s="62">
        <v>1578</v>
      </c>
      <c r="F994" s="62"/>
      <c r="G994" s="62"/>
      <c r="H994" s="62">
        <v>673</v>
      </c>
      <c r="I994" s="62">
        <v>-2641</v>
      </c>
      <c r="J994" s="62"/>
      <c r="K994" s="301">
        <f>SUM(C994:J994)</f>
        <v>-294</v>
      </c>
      <c r="L994" s="3"/>
      <c r="M994" s="3"/>
      <c r="N994" s="3"/>
      <c r="O994" s="3"/>
      <c r="P994" s="3"/>
      <c r="Q994" s="3"/>
      <c r="R994" s="3"/>
    </row>
    <row r="995" spans="1:18" s="11" customFormat="1" ht="29.25" customHeight="1" thickBot="1">
      <c r="A995" s="328"/>
      <c r="B995" s="326" t="s">
        <v>706</v>
      </c>
      <c r="C995" s="256">
        <f>C993+C994</f>
        <v>0</v>
      </c>
      <c r="D995" s="256">
        <f aca="true" t="shared" si="397" ref="D995:K995">D993+D994</f>
        <v>96</v>
      </c>
      <c r="E995" s="256">
        <f t="shared" si="397"/>
        <v>1578</v>
      </c>
      <c r="F995" s="256">
        <f t="shared" si="397"/>
        <v>0</v>
      </c>
      <c r="G995" s="256">
        <f t="shared" si="397"/>
        <v>0</v>
      </c>
      <c r="H995" s="256">
        <f t="shared" si="397"/>
        <v>40673</v>
      </c>
      <c r="I995" s="256">
        <f t="shared" si="397"/>
        <v>77359</v>
      </c>
      <c r="J995" s="256">
        <f t="shared" si="397"/>
        <v>0</v>
      </c>
      <c r="K995" s="256">
        <f t="shared" si="397"/>
        <v>119706</v>
      </c>
      <c r="L995" s="3"/>
      <c r="M995" s="3"/>
      <c r="N995" s="3"/>
      <c r="O995" s="3"/>
      <c r="P995" s="3"/>
      <c r="Q995" s="3"/>
      <c r="R995" s="3"/>
    </row>
    <row r="996" spans="1:18" ht="14.25" customHeight="1">
      <c r="A996" s="313" t="s">
        <v>87</v>
      </c>
      <c r="B996" s="327" t="s">
        <v>115</v>
      </c>
      <c r="C996" s="176">
        <v>26373</v>
      </c>
      <c r="D996" s="149">
        <v>6645</v>
      </c>
      <c r="E996" s="149">
        <v>7216</v>
      </c>
      <c r="F996" s="149"/>
      <c r="G996" s="149"/>
      <c r="H996" s="149"/>
      <c r="I996" s="149"/>
      <c r="J996" s="149"/>
      <c r="K996" s="301">
        <f>SUM(C996:J996)</f>
        <v>40234</v>
      </c>
      <c r="L996" s="3"/>
      <c r="M996" s="3"/>
      <c r="N996" s="3"/>
      <c r="O996" s="3"/>
      <c r="P996" s="3"/>
      <c r="Q996" s="3"/>
      <c r="R996" s="3"/>
    </row>
    <row r="997" spans="1:18" s="11" customFormat="1" ht="14.25" customHeight="1">
      <c r="A997" s="43"/>
      <c r="B997" s="194" t="s">
        <v>494</v>
      </c>
      <c r="C997" s="62">
        <v>533</v>
      </c>
      <c r="D997" s="20">
        <v>1937</v>
      </c>
      <c r="E997" s="20">
        <v>916</v>
      </c>
      <c r="F997" s="20"/>
      <c r="G997" s="20"/>
      <c r="H997" s="20">
        <v>10</v>
      </c>
      <c r="I997" s="20"/>
      <c r="J997" s="20"/>
      <c r="K997" s="301">
        <f>SUM(C997:J997)</f>
        <v>3396</v>
      </c>
      <c r="L997" s="3"/>
      <c r="M997" s="3"/>
      <c r="N997" s="3"/>
      <c r="O997" s="3"/>
      <c r="P997" s="3"/>
      <c r="Q997" s="3"/>
      <c r="R997" s="3"/>
    </row>
    <row r="998" spans="1:18" s="11" customFormat="1" ht="26.25" customHeight="1" thickBot="1">
      <c r="A998" s="317"/>
      <c r="B998" s="326" t="s">
        <v>707</v>
      </c>
      <c r="C998" s="177">
        <f>C996+C997</f>
        <v>26906</v>
      </c>
      <c r="D998" s="177">
        <f aca="true" t="shared" si="398" ref="D998:K998">D996+D997</f>
        <v>8582</v>
      </c>
      <c r="E998" s="177">
        <f t="shared" si="398"/>
        <v>8132</v>
      </c>
      <c r="F998" s="177">
        <f t="shared" si="398"/>
        <v>0</v>
      </c>
      <c r="G998" s="177">
        <f t="shared" si="398"/>
        <v>0</v>
      </c>
      <c r="H998" s="177">
        <f t="shared" si="398"/>
        <v>10</v>
      </c>
      <c r="I998" s="177">
        <f t="shared" si="398"/>
        <v>0</v>
      </c>
      <c r="J998" s="177">
        <f t="shared" si="398"/>
        <v>0</v>
      </c>
      <c r="K998" s="177">
        <f t="shared" si="398"/>
        <v>43630</v>
      </c>
      <c r="L998" s="3"/>
      <c r="M998" s="3"/>
      <c r="N998" s="3"/>
      <c r="O998" s="3"/>
      <c r="P998" s="3"/>
      <c r="Q998" s="3"/>
      <c r="R998" s="3"/>
    </row>
    <row r="999" spans="1:18" s="1" customFormat="1" ht="13.5">
      <c r="A999" s="400"/>
      <c r="B999" s="401" t="s">
        <v>93</v>
      </c>
      <c r="C999" s="402">
        <f>C66+C72+C99+C147+C270+C306+C591+C810+C3</f>
        <v>14092543</v>
      </c>
      <c r="D999" s="402">
        <v>5683695</v>
      </c>
      <c r="E999" s="402">
        <f>E66+E72+E99+E147+E270+E306+E591+E810+E3</f>
        <v>120908</v>
      </c>
      <c r="F999" s="402">
        <f>F66+F72+F99+F147+F270+F306+F591+F810+F3</f>
        <v>13000</v>
      </c>
      <c r="G999" s="402">
        <v>4111938</v>
      </c>
      <c r="H999" s="402">
        <f aca="true" t="shared" si="399" ref="H999:J1000">H66+H72+H99+H147+H270+H306+H591+H810+H3</f>
        <v>998600</v>
      </c>
      <c r="I999" s="402">
        <f t="shared" si="399"/>
        <v>335885</v>
      </c>
      <c r="J999" s="402">
        <f t="shared" si="399"/>
        <v>109</v>
      </c>
      <c r="K999" s="403">
        <v>25356678</v>
      </c>
      <c r="L999" s="4"/>
      <c r="M999" s="4"/>
      <c r="N999" s="4"/>
      <c r="O999" s="4"/>
      <c r="P999" s="4"/>
      <c r="Q999" s="4"/>
      <c r="R999" s="4"/>
    </row>
    <row r="1000" spans="1:18" s="1" customFormat="1" ht="14.25" thickBot="1">
      <c r="A1000" s="344"/>
      <c r="B1000" s="345" t="s">
        <v>494</v>
      </c>
      <c r="C1000" s="346">
        <f>C67+C73+C100+C148+C271+C307+C592+C811+C4</f>
        <v>56920</v>
      </c>
      <c r="D1000" s="346">
        <f>D67+D73+D100+D148+D271+D307+D592+D811+D4</f>
        <v>-47910</v>
      </c>
      <c r="E1000" s="346">
        <f>E67+E73+E100+E148+E271+E307+E592+E811+E4</f>
        <v>15940</v>
      </c>
      <c r="F1000" s="346">
        <f>F67+F73+F100+F148+F271+F307+F592+F811+F4</f>
        <v>-7500</v>
      </c>
      <c r="G1000" s="346">
        <f>G67+G73+G100+G148+G271+G307+G592+G811+G4</f>
        <v>190519</v>
      </c>
      <c r="H1000" s="346">
        <f t="shared" si="399"/>
        <v>-3754</v>
      </c>
      <c r="I1000" s="346">
        <f t="shared" si="399"/>
        <v>-1240</v>
      </c>
      <c r="J1000" s="346">
        <f t="shared" si="399"/>
        <v>0</v>
      </c>
      <c r="K1000" s="346">
        <f>K67+K73+K100+K148+K271+K307+K592+K811+K4</f>
        <v>202975</v>
      </c>
      <c r="L1000" s="4"/>
      <c r="M1000" s="4"/>
      <c r="N1000" s="4"/>
      <c r="O1000" s="4"/>
      <c r="P1000" s="4"/>
      <c r="Q1000" s="4"/>
      <c r="R1000" s="4"/>
    </row>
    <row r="1001" spans="1:18" s="1" customFormat="1" ht="15" thickBot="1" thickTop="1">
      <c r="A1001" s="341"/>
      <c r="B1001" s="342" t="s">
        <v>708</v>
      </c>
      <c r="C1001" s="343">
        <f>C999+C1000</f>
        <v>14149463</v>
      </c>
      <c r="D1001" s="343">
        <f aca="true" t="shared" si="400" ref="D1001:J1001">D999+D1000</f>
        <v>5635785</v>
      </c>
      <c r="E1001" s="343">
        <f t="shared" si="400"/>
        <v>136848</v>
      </c>
      <c r="F1001" s="343">
        <f t="shared" si="400"/>
        <v>5500</v>
      </c>
      <c r="G1001" s="343">
        <f t="shared" si="400"/>
        <v>4302457</v>
      </c>
      <c r="H1001" s="343">
        <f t="shared" si="400"/>
        <v>994846</v>
      </c>
      <c r="I1001" s="343">
        <f t="shared" si="400"/>
        <v>334645</v>
      </c>
      <c r="J1001" s="343">
        <f t="shared" si="400"/>
        <v>109</v>
      </c>
      <c r="K1001" s="343">
        <f>K999+K1000</f>
        <v>25559653</v>
      </c>
      <c r="L1001" s="4"/>
      <c r="M1001" s="4"/>
      <c r="N1001" s="4"/>
      <c r="O1001" s="4"/>
      <c r="P1001" s="4"/>
      <c r="Q1001" s="4"/>
      <c r="R1001" s="4"/>
    </row>
    <row r="1002" spans="1:18" s="1" customFormat="1" ht="14.25" thickTop="1">
      <c r="A1002" s="257"/>
      <c r="B1002" s="258"/>
      <c r="C1002" s="259"/>
      <c r="D1002" s="259"/>
      <c r="E1002" s="260"/>
      <c r="F1002" s="260"/>
      <c r="G1002" s="260"/>
      <c r="H1002" s="260"/>
      <c r="I1002" s="260"/>
      <c r="J1002" s="260"/>
      <c r="K1002" s="260"/>
      <c r="L1002" s="4"/>
      <c r="M1002" s="4"/>
      <c r="N1002" s="4"/>
      <c r="O1002" s="4"/>
      <c r="P1002" s="4"/>
      <c r="Q1002" s="4"/>
      <c r="R1002" s="4"/>
    </row>
    <row r="1003" spans="1:18" s="1" customFormat="1" ht="13.5">
      <c r="A1003" s="257"/>
      <c r="B1003" s="258"/>
      <c r="C1003" s="259"/>
      <c r="D1003" s="259"/>
      <c r="E1003" s="260"/>
      <c r="F1003" s="260"/>
      <c r="G1003" s="260"/>
      <c r="H1003" s="260"/>
      <c r="I1003" s="260"/>
      <c r="J1003" s="260"/>
      <c r="K1003" s="260"/>
      <c r="L1003" s="4"/>
      <c r="M1003" s="4"/>
      <c r="N1003" s="4"/>
      <c r="O1003" s="4"/>
      <c r="P1003" s="4"/>
      <c r="Q1003" s="4"/>
      <c r="R1003" s="4"/>
    </row>
    <row r="1004" ht="13.5" customHeight="1"/>
    <row r="1005" ht="14.25" customHeight="1"/>
    <row r="1006" ht="15" customHeight="1"/>
    <row r="1007" ht="15" customHeight="1"/>
    <row r="1008" ht="18" customHeight="1"/>
    <row r="1009" ht="24.75" customHeight="1"/>
    <row r="1010" ht="17.25" customHeight="1"/>
    <row r="1011" ht="21" customHeight="1"/>
    <row r="1012" ht="18" customHeight="1"/>
    <row r="1013" ht="21" customHeight="1"/>
    <row r="1014" ht="23.25" customHeight="1"/>
    <row r="1015" ht="20.25" customHeight="1"/>
    <row r="1016" ht="21" customHeight="1"/>
    <row r="1017" ht="18.75" customHeight="1"/>
    <row r="1019" ht="14.25" customHeight="1"/>
    <row r="1022" ht="17.25" customHeight="1"/>
  </sheetData>
  <sheetProtection/>
  <mergeCells count="2">
    <mergeCell ref="A1:K1"/>
    <mergeCell ref="A2:B2"/>
  </mergeCells>
  <printOptions/>
  <pageMargins left="0.6299212598425197" right="0.11811023622047245" top="0.15748031496062992" bottom="0.1968503937007874" header="0.1968503937007874" footer="0.1574803149606299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88">
      <selection activeCell="D67" sqref="D67"/>
    </sheetView>
  </sheetViews>
  <sheetFormatPr defaultColWidth="9.140625" defaultRowHeight="15"/>
  <cols>
    <col min="1" max="1" width="8.7109375" style="63" customWidth="1"/>
    <col min="2" max="2" width="53.140625" style="63" customWidth="1"/>
    <col min="3" max="3" width="12.28125" style="63" customWidth="1"/>
    <col min="4" max="4" width="10.57421875" style="63" customWidth="1"/>
    <col min="5" max="5" width="12.421875" style="63" customWidth="1"/>
    <col min="6" max="16384" width="9.140625" style="63" customWidth="1"/>
  </cols>
  <sheetData>
    <row r="1" spans="1:6" ht="12.75">
      <c r="A1" s="86"/>
      <c r="B1" s="420"/>
      <c r="C1" s="421"/>
      <c r="D1" s="85"/>
      <c r="E1" s="85"/>
      <c r="F1" s="85"/>
    </row>
    <row r="2" spans="1:6" ht="12.75">
      <c r="A2" s="85"/>
      <c r="B2" s="87" t="s">
        <v>748</v>
      </c>
      <c r="C2" s="88"/>
      <c r="D2" s="85"/>
      <c r="E2" s="85"/>
      <c r="F2" s="85"/>
    </row>
    <row r="3" spans="1:6" ht="12.75">
      <c r="A3" s="85"/>
      <c r="B3" s="85"/>
      <c r="C3" s="85"/>
      <c r="D3" s="85"/>
      <c r="E3" s="85"/>
      <c r="F3" s="85"/>
    </row>
    <row r="4" spans="1:6" ht="63" customHeight="1">
      <c r="A4" s="89" t="s">
        <v>418</v>
      </c>
      <c r="B4" s="90" t="s">
        <v>419</v>
      </c>
      <c r="C4" s="89" t="s">
        <v>420</v>
      </c>
      <c r="D4" s="332" t="s">
        <v>710</v>
      </c>
      <c r="E4" s="108" t="s">
        <v>711</v>
      </c>
      <c r="F4" s="83"/>
    </row>
    <row r="5" spans="1:6" ht="16.5" customHeight="1">
      <c r="A5" s="91"/>
      <c r="B5" s="92" t="s">
        <v>421</v>
      </c>
      <c r="C5" s="133">
        <f>C6+C10+C14</f>
        <v>785271</v>
      </c>
      <c r="D5" s="96">
        <f>D6+D10+D14</f>
        <v>0</v>
      </c>
      <c r="E5" s="133">
        <f>D5+C5</f>
        <v>785271</v>
      </c>
      <c r="F5" s="84"/>
    </row>
    <row r="6" spans="1:6" ht="16.5" customHeight="1">
      <c r="A6" s="91" t="s">
        <v>167</v>
      </c>
      <c r="B6" s="92" t="s">
        <v>422</v>
      </c>
      <c r="C6" s="93">
        <v>120000</v>
      </c>
      <c r="D6" s="96">
        <f>D7</f>
        <v>0</v>
      </c>
      <c r="E6" s="96">
        <f aca="true" t="shared" si="0" ref="E6:E74">D6+C6</f>
        <v>120000</v>
      </c>
      <c r="F6" s="84"/>
    </row>
    <row r="7" spans="1:6" ht="16.5" customHeight="1">
      <c r="A7" s="94" t="s">
        <v>191</v>
      </c>
      <c r="B7" s="95" t="s">
        <v>192</v>
      </c>
      <c r="C7" s="96">
        <v>120000</v>
      </c>
      <c r="D7" s="96">
        <f>D8</f>
        <v>0</v>
      </c>
      <c r="E7" s="96">
        <f t="shared" si="0"/>
        <v>120000</v>
      </c>
      <c r="F7" s="84"/>
    </row>
    <row r="8" spans="1:6" ht="16.5" customHeight="1">
      <c r="A8" s="105" t="s">
        <v>423</v>
      </c>
      <c r="B8" s="98" t="s">
        <v>424</v>
      </c>
      <c r="C8" s="96">
        <v>120000</v>
      </c>
      <c r="D8" s="96">
        <f>D9</f>
        <v>0</v>
      </c>
      <c r="E8" s="96">
        <f t="shared" si="0"/>
        <v>120000</v>
      </c>
      <c r="F8" s="84"/>
    </row>
    <row r="9" spans="1:6" ht="16.5" customHeight="1">
      <c r="A9" s="99" t="s">
        <v>425</v>
      </c>
      <c r="B9" s="100" t="s">
        <v>426</v>
      </c>
      <c r="C9" s="104">
        <v>120000</v>
      </c>
      <c r="D9" s="101"/>
      <c r="E9" s="104">
        <f t="shared" si="0"/>
        <v>120000</v>
      </c>
      <c r="F9" s="85"/>
    </row>
    <row r="10" spans="1:6" ht="16.5" customHeight="1">
      <c r="A10" s="95" t="s">
        <v>221</v>
      </c>
      <c r="B10" s="102" t="s">
        <v>427</v>
      </c>
      <c r="C10" s="96">
        <v>659271</v>
      </c>
      <c r="D10" s="96">
        <f>D11</f>
        <v>0</v>
      </c>
      <c r="E10" s="96">
        <f t="shared" si="0"/>
        <v>659271</v>
      </c>
      <c r="F10" s="84"/>
    </row>
    <row r="11" spans="1:6" ht="16.5" customHeight="1">
      <c r="A11" s="95" t="s">
        <v>223</v>
      </c>
      <c r="B11" s="102" t="s">
        <v>224</v>
      </c>
      <c r="C11" s="96">
        <v>659271</v>
      </c>
      <c r="D11" s="96">
        <f>D12</f>
        <v>0</v>
      </c>
      <c r="E11" s="96">
        <f t="shared" si="0"/>
        <v>659271</v>
      </c>
      <c r="F11" s="84"/>
    </row>
    <row r="12" spans="1:6" ht="16.5" customHeight="1">
      <c r="A12" s="105" t="s">
        <v>428</v>
      </c>
      <c r="B12" s="106" t="s">
        <v>429</v>
      </c>
      <c r="C12" s="101">
        <v>659271</v>
      </c>
      <c r="D12" s="96">
        <f>D13</f>
        <v>0</v>
      </c>
      <c r="E12" s="101">
        <f t="shared" si="0"/>
        <v>659271</v>
      </c>
      <c r="F12" s="84"/>
    </row>
    <row r="13" spans="1:6" ht="30.75" customHeight="1">
      <c r="A13" s="99" t="s">
        <v>225</v>
      </c>
      <c r="B13" s="103" t="s">
        <v>430</v>
      </c>
      <c r="C13" s="104">
        <v>659271</v>
      </c>
      <c r="D13" s="96"/>
      <c r="E13" s="101">
        <f t="shared" si="0"/>
        <v>659271</v>
      </c>
      <c r="F13" s="84"/>
    </row>
    <row r="14" spans="1:6" ht="18" customHeight="1">
      <c r="A14" s="75" t="s">
        <v>251</v>
      </c>
      <c r="B14" s="75" t="s">
        <v>252</v>
      </c>
      <c r="C14" s="110">
        <f>C15</f>
        <v>6000</v>
      </c>
      <c r="D14" s="110">
        <f>D15</f>
        <v>0</v>
      </c>
      <c r="E14" s="96">
        <f t="shared" si="0"/>
        <v>6000</v>
      </c>
      <c r="F14" s="84"/>
    </row>
    <row r="15" spans="1:6" ht="18" customHeight="1">
      <c r="A15" s="71" t="s">
        <v>304</v>
      </c>
      <c r="B15" s="73" t="s">
        <v>305</v>
      </c>
      <c r="C15" s="104">
        <f>C16</f>
        <v>6000</v>
      </c>
      <c r="D15" s="104">
        <f>D16</f>
        <v>0</v>
      </c>
      <c r="E15" s="101">
        <f t="shared" si="0"/>
        <v>6000</v>
      </c>
      <c r="F15" s="84"/>
    </row>
    <row r="16" spans="1:6" ht="18" customHeight="1">
      <c r="A16" s="71"/>
      <c r="B16" s="71" t="s">
        <v>9</v>
      </c>
      <c r="C16" s="104">
        <v>6000</v>
      </c>
      <c r="D16" s="101"/>
      <c r="E16" s="101">
        <f t="shared" si="0"/>
        <v>6000</v>
      </c>
      <c r="F16" s="84"/>
    </row>
    <row r="17" spans="1:6" ht="16.5" customHeight="1">
      <c r="A17" s="94"/>
      <c r="B17" s="108" t="s">
        <v>93</v>
      </c>
      <c r="C17" s="133">
        <f>C18</f>
        <v>1161001</v>
      </c>
      <c r="D17" s="133">
        <f>D18</f>
        <v>0</v>
      </c>
      <c r="E17" s="133">
        <f t="shared" si="0"/>
        <v>1161001</v>
      </c>
      <c r="F17" s="84"/>
    </row>
    <row r="18" spans="1:6" ht="16.5" customHeight="1">
      <c r="A18" s="94"/>
      <c r="B18" s="108" t="s">
        <v>431</v>
      </c>
      <c r="C18" s="96">
        <f>C19+C63</f>
        <v>1161001</v>
      </c>
      <c r="D18" s="96">
        <f>D19+D63</f>
        <v>0</v>
      </c>
      <c r="E18" s="96">
        <f t="shared" si="0"/>
        <v>1161001</v>
      </c>
      <c r="F18" s="84"/>
    </row>
    <row r="19" spans="1:5" ht="16.5" customHeight="1">
      <c r="A19" s="109" t="s">
        <v>355</v>
      </c>
      <c r="B19" s="109" t="s">
        <v>432</v>
      </c>
      <c r="C19" s="13">
        <f>C20+C23+C26+C29+C32+C35+C38+C41+C44+C47+C50+C52+C54+C56+C59</f>
        <v>855256</v>
      </c>
      <c r="D19" s="13">
        <f>D20+D23+D26+D29+D32+D35+D38+D41+D44+D47+D50+D52+D54+D56+D59</f>
        <v>0</v>
      </c>
      <c r="E19" s="110">
        <f t="shared" si="0"/>
        <v>855256</v>
      </c>
    </row>
    <row r="20" spans="1:5" ht="16.5" customHeight="1">
      <c r="A20" s="111"/>
      <c r="B20" s="134" t="s">
        <v>433</v>
      </c>
      <c r="C20" s="112">
        <f>C21+C22</f>
        <v>59491</v>
      </c>
      <c r="D20" s="13">
        <f>D21+D22</f>
        <v>0</v>
      </c>
      <c r="E20" s="112">
        <f t="shared" si="0"/>
        <v>59491</v>
      </c>
    </row>
    <row r="21" spans="1:5" ht="16.5" customHeight="1">
      <c r="A21" s="111"/>
      <c r="B21" s="107" t="s">
        <v>434</v>
      </c>
      <c r="C21" s="101">
        <v>9000</v>
      </c>
      <c r="D21" s="13"/>
      <c r="E21" s="101">
        <f t="shared" si="0"/>
        <v>9000</v>
      </c>
    </row>
    <row r="22" spans="1:5" ht="16.5" customHeight="1">
      <c r="A22" s="111"/>
      <c r="B22" s="107" t="s">
        <v>435</v>
      </c>
      <c r="C22" s="101">
        <v>50491</v>
      </c>
      <c r="D22" s="13"/>
      <c r="E22" s="101">
        <f t="shared" si="0"/>
        <v>50491</v>
      </c>
    </row>
    <row r="23" spans="1:5" ht="16.5" customHeight="1">
      <c r="A23" s="111"/>
      <c r="B23" s="134" t="s">
        <v>436</v>
      </c>
      <c r="C23" s="112">
        <f>C24+C25</f>
        <v>37406</v>
      </c>
      <c r="D23" s="13">
        <f>D24+D25</f>
        <v>0</v>
      </c>
      <c r="E23" s="112">
        <f t="shared" si="0"/>
        <v>37406</v>
      </c>
    </row>
    <row r="24" spans="1:5" ht="16.5" customHeight="1">
      <c r="A24" s="111"/>
      <c r="B24" s="107" t="s">
        <v>434</v>
      </c>
      <c r="C24" s="101">
        <v>5500</v>
      </c>
      <c r="D24" s="13">
        <v>1388</v>
      </c>
      <c r="E24" s="101">
        <f t="shared" si="0"/>
        <v>6888</v>
      </c>
    </row>
    <row r="25" spans="1:5" ht="16.5" customHeight="1">
      <c r="A25" s="111"/>
      <c r="B25" s="107" t="s">
        <v>435</v>
      </c>
      <c r="C25" s="101">
        <v>31906</v>
      </c>
      <c r="D25" s="13">
        <v>-1388</v>
      </c>
      <c r="E25" s="101">
        <f t="shared" si="0"/>
        <v>30518</v>
      </c>
    </row>
    <row r="26" spans="1:5" ht="16.5" customHeight="1">
      <c r="A26" s="111"/>
      <c r="B26" s="134" t="s">
        <v>437</v>
      </c>
      <c r="C26" s="112">
        <f>C27+C28</f>
        <v>17139</v>
      </c>
      <c r="D26" s="13">
        <f>D27+D28</f>
        <v>0</v>
      </c>
      <c r="E26" s="112">
        <f t="shared" si="0"/>
        <v>17139</v>
      </c>
    </row>
    <row r="27" spans="1:5" ht="16.5" customHeight="1">
      <c r="A27" s="111"/>
      <c r="B27" s="107" t="s">
        <v>434</v>
      </c>
      <c r="C27" s="101">
        <v>1000</v>
      </c>
      <c r="D27" s="13">
        <v>-676</v>
      </c>
      <c r="E27" s="101">
        <f t="shared" si="0"/>
        <v>324</v>
      </c>
    </row>
    <row r="28" spans="1:5" ht="16.5" customHeight="1">
      <c r="A28" s="111"/>
      <c r="B28" s="107" t="s">
        <v>435</v>
      </c>
      <c r="C28" s="101">
        <v>16139</v>
      </c>
      <c r="D28" s="13">
        <v>676</v>
      </c>
      <c r="E28" s="101">
        <f t="shared" si="0"/>
        <v>16815</v>
      </c>
    </row>
    <row r="29" spans="1:5" ht="16.5" customHeight="1">
      <c r="A29" s="111"/>
      <c r="B29" s="134" t="s">
        <v>438</v>
      </c>
      <c r="C29" s="112">
        <f>C30+C31</f>
        <v>25804</v>
      </c>
      <c r="D29" s="13">
        <v>0</v>
      </c>
      <c r="E29" s="112">
        <f t="shared" si="0"/>
        <v>25804</v>
      </c>
    </row>
    <row r="30" spans="1:5" ht="16.5" customHeight="1">
      <c r="A30" s="111"/>
      <c r="B30" s="107" t="s">
        <v>435</v>
      </c>
      <c r="C30" s="101">
        <v>24710</v>
      </c>
      <c r="D30" s="13"/>
      <c r="E30" s="101">
        <f t="shared" si="0"/>
        <v>24710</v>
      </c>
    </row>
    <row r="31" spans="1:5" ht="16.5" customHeight="1">
      <c r="A31" s="111"/>
      <c r="B31" s="107" t="s">
        <v>449</v>
      </c>
      <c r="C31" s="101">
        <v>1094</v>
      </c>
      <c r="D31" s="13"/>
      <c r="E31" s="101">
        <v>1094</v>
      </c>
    </row>
    <row r="32" spans="1:5" ht="16.5" customHeight="1">
      <c r="A32" s="111"/>
      <c r="B32" s="134" t="s">
        <v>439</v>
      </c>
      <c r="C32" s="112">
        <f>C33+C34</f>
        <v>27930</v>
      </c>
      <c r="D32" s="13">
        <f>D33+D34</f>
        <v>0</v>
      </c>
      <c r="E32" s="112">
        <f t="shared" si="0"/>
        <v>27930</v>
      </c>
    </row>
    <row r="33" spans="1:5" ht="16.5" customHeight="1">
      <c r="A33" s="111"/>
      <c r="B33" s="107" t="s">
        <v>434</v>
      </c>
      <c r="C33" s="101">
        <v>2243</v>
      </c>
      <c r="D33" s="13"/>
      <c r="E33" s="101">
        <f t="shared" si="0"/>
        <v>2243</v>
      </c>
    </row>
    <row r="34" spans="1:5" ht="16.5" customHeight="1">
      <c r="A34" s="111"/>
      <c r="B34" s="107" t="s">
        <v>435</v>
      </c>
      <c r="C34" s="101">
        <v>25687</v>
      </c>
      <c r="D34" s="13"/>
      <c r="E34" s="101">
        <f t="shared" si="0"/>
        <v>25687</v>
      </c>
    </row>
    <row r="35" spans="1:5" ht="16.5" customHeight="1">
      <c r="A35" s="111"/>
      <c r="B35" s="134" t="s">
        <v>440</v>
      </c>
      <c r="C35" s="112">
        <f>C36+C37</f>
        <v>37734</v>
      </c>
      <c r="D35" s="13">
        <f>D36+D37</f>
        <v>0</v>
      </c>
      <c r="E35" s="112">
        <f t="shared" si="0"/>
        <v>37734</v>
      </c>
    </row>
    <row r="36" spans="1:5" ht="16.5" customHeight="1">
      <c r="A36" s="111"/>
      <c r="B36" s="107" t="s">
        <v>434</v>
      </c>
      <c r="C36" s="101">
        <v>10300</v>
      </c>
      <c r="D36" s="13"/>
      <c r="E36" s="101">
        <f t="shared" si="0"/>
        <v>10300</v>
      </c>
    </row>
    <row r="37" spans="1:5" ht="16.5" customHeight="1">
      <c r="A37" s="111"/>
      <c r="B37" s="107" t="s">
        <v>435</v>
      </c>
      <c r="C37" s="101">
        <v>27434</v>
      </c>
      <c r="D37" s="13"/>
      <c r="E37" s="101">
        <f t="shared" si="0"/>
        <v>27434</v>
      </c>
    </row>
    <row r="38" spans="1:5" ht="16.5" customHeight="1">
      <c r="A38" s="111"/>
      <c r="B38" s="134" t="s">
        <v>441</v>
      </c>
      <c r="C38" s="112">
        <f>C39+C40</f>
        <v>36521</v>
      </c>
      <c r="D38" s="13">
        <f>D39+D40</f>
        <v>0</v>
      </c>
      <c r="E38" s="112">
        <f t="shared" si="0"/>
        <v>36521</v>
      </c>
    </row>
    <row r="39" spans="1:5" ht="16.5" customHeight="1">
      <c r="A39" s="111"/>
      <c r="B39" s="107" t="s">
        <v>434</v>
      </c>
      <c r="C39" s="101">
        <v>6175</v>
      </c>
      <c r="D39" s="13"/>
      <c r="E39" s="101">
        <f t="shared" si="0"/>
        <v>6175</v>
      </c>
    </row>
    <row r="40" spans="1:5" ht="16.5" customHeight="1">
      <c r="A40" s="111"/>
      <c r="B40" s="107" t="s">
        <v>435</v>
      </c>
      <c r="C40" s="101">
        <v>30346</v>
      </c>
      <c r="D40" s="13"/>
      <c r="E40" s="101">
        <f t="shared" si="0"/>
        <v>30346</v>
      </c>
    </row>
    <row r="41" spans="1:5" ht="16.5" customHeight="1">
      <c r="A41" s="111"/>
      <c r="B41" s="134" t="s">
        <v>442</v>
      </c>
      <c r="C41" s="112">
        <f>C42+C43</f>
        <v>38190</v>
      </c>
      <c r="D41" s="13">
        <f>D42+D43</f>
        <v>0</v>
      </c>
      <c r="E41" s="112">
        <f t="shared" si="0"/>
        <v>38190</v>
      </c>
    </row>
    <row r="42" spans="1:5" ht="16.5" customHeight="1">
      <c r="A42" s="111"/>
      <c r="B42" s="107" t="s">
        <v>434</v>
      </c>
      <c r="C42" s="101">
        <v>7584</v>
      </c>
      <c r="D42" s="13"/>
      <c r="E42" s="101">
        <f t="shared" si="0"/>
        <v>7584</v>
      </c>
    </row>
    <row r="43" spans="1:5" ht="16.5" customHeight="1">
      <c r="A43" s="111"/>
      <c r="B43" s="107" t="s">
        <v>435</v>
      </c>
      <c r="C43" s="101">
        <v>30606</v>
      </c>
      <c r="D43" s="13"/>
      <c r="E43" s="101">
        <f t="shared" si="0"/>
        <v>30606</v>
      </c>
    </row>
    <row r="44" spans="1:5" ht="16.5" customHeight="1">
      <c r="A44" s="111"/>
      <c r="B44" s="134" t="s">
        <v>443</v>
      </c>
      <c r="C44" s="112">
        <f>C45+C46</f>
        <v>17786</v>
      </c>
      <c r="D44" s="112">
        <f>D45+D46</f>
        <v>0</v>
      </c>
      <c r="E44" s="112">
        <f t="shared" si="0"/>
        <v>17786</v>
      </c>
    </row>
    <row r="45" spans="1:5" ht="16.5" customHeight="1">
      <c r="A45" s="111"/>
      <c r="B45" s="107" t="s">
        <v>434</v>
      </c>
      <c r="C45" s="112"/>
      <c r="D45" s="13">
        <v>432</v>
      </c>
      <c r="E45" s="112">
        <f t="shared" si="0"/>
        <v>432</v>
      </c>
    </row>
    <row r="46" spans="1:5" ht="16.5" customHeight="1">
      <c r="A46" s="111"/>
      <c r="B46" s="107" t="s">
        <v>435</v>
      </c>
      <c r="C46" s="101">
        <v>17786</v>
      </c>
      <c r="D46" s="13">
        <v>-432</v>
      </c>
      <c r="E46" s="101">
        <f t="shared" si="0"/>
        <v>17354</v>
      </c>
    </row>
    <row r="47" spans="1:5" ht="16.5" customHeight="1">
      <c r="A47" s="111"/>
      <c r="B47" s="134" t="s">
        <v>444</v>
      </c>
      <c r="C47" s="112">
        <f>C48+C49</f>
        <v>49948</v>
      </c>
      <c r="D47" s="13">
        <f>D48+D49</f>
        <v>0</v>
      </c>
      <c r="E47" s="112">
        <f t="shared" si="0"/>
        <v>49948</v>
      </c>
    </row>
    <row r="48" spans="1:5" ht="16.5" customHeight="1">
      <c r="A48" s="111"/>
      <c r="B48" s="107" t="s">
        <v>434</v>
      </c>
      <c r="C48" s="101">
        <v>600</v>
      </c>
      <c r="D48" s="13"/>
      <c r="E48" s="101">
        <f t="shared" si="0"/>
        <v>600</v>
      </c>
    </row>
    <row r="49" spans="1:5" ht="16.5" customHeight="1">
      <c r="A49" s="111"/>
      <c r="B49" s="107" t="s">
        <v>435</v>
      </c>
      <c r="C49" s="101">
        <v>49348</v>
      </c>
      <c r="D49" s="13"/>
      <c r="E49" s="101">
        <f t="shared" si="0"/>
        <v>49348</v>
      </c>
    </row>
    <row r="50" spans="1:5" ht="16.5" customHeight="1">
      <c r="A50" s="111"/>
      <c r="B50" s="134" t="s">
        <v>445</v>
      </c>
      <c r="C50" s="112">
        <f>C51</f>
        <v>42324</v>
      </c>
      <c r="D50" s="13">
        <f>D51</f>
        <v>0</v>
      </c>
      <c r="E50" s="112">
        <f t="shared" si="0"/>
        <v>42324</v>
      </c>
    </row>
    <row r="51" spans="1:5" ht="16.5" customHeight="1">
      <c r="A51" s="111"/>
      <c r="B51" s="107" t="s">
        <v>435</v>
      </c>
      <c r="C51" s="101">
        <v>42324</v>
      </c>
      <c r="D51" s="13"/>
      <c r="E51" s="101">
        <f t="shared" si="0"/>
        <v>42324</v>
      </c>
    </row>
    <row r="52" spans="1:5" ht="16.5" customHeight="1">
      <c r="A52" s="111"/>
      <c r="B52" s="134" t="s">
        <v>446</v>
      </c>
      <c r="C52" s="112">
        <f>C53</f>
        <v>27872</v>
      </c>
      <c r="D52" s="13">
        <f>D53</f>
        <v>0</v>
      </c>
      <c r="E52" s="112">
        <f t="shared" si="0"/>
        <v>27872</v>
      </c>
    </row>
    <row r="53" spans="1:5" ht="16.5" customHeight="1">
      <c r="A53" s="111"/>
      <c r="B53" s="107" t="s">
        <v>435</v>
      </c>
      <c r="C53" s="101">
        <v>27872</v>
      </c>
      <c r="D53" s="13"/>
      <c r="E53" s="101">
        <f t="shared" si="0"/>
        <v>27872</v>
      </c>
    </row>
    <row r="54" spans="1:5" ht="16.5" customHeight="1">
      <c r="A54" s="111"/>
      <c r="B54" s="134" t="s">
        <v>447</v>
      </c>
      <c r="C54" s="112">
        <f>C55</f>
        <v>23040</v>
      </c>
      <c r="D54" s="13">
        <f>D55</f>
        <v>0</v>
      </c>
      <c r="E54" s="112">
        <f t="shared" si="0"/>
        <v>23040</v>
      </c>
    </row>
    <row r="55" spans="1:5" ht="16.5" customHeight="1">
      <c r="A55" s="111"/>
      <c r="B55" s="107" t="s">
        <v>435</v>
      </c>
      <c r="C55" s="101">
        <v>23040</v>
      </c>
      <c r="D55" s="13"/>
      <c r="E55" s="101">
        <f t="shared" si="0"/>
        <v>23040</v>
      </c>
    </row>
    <row r="56" spans="1:5" ht="16.5" customHeight="1">
      <c r="A56" s="111"/>
      <c r="B56" s="134" t="s">
        <v>448</v>
      </c>
      <c r="C56" s="112">
        <f>C57+C58</f>
        <v>261887</v>
      </c>
      <c r="D56" s="13">
        <f>D57+D58</f>
        <v>0</v>
      </c>
      <c r="E56" s="112">
        <f t="shared" si="0"/>
        <v>261887</v>
      </c>
    </row>
    <row r="57" spans="1:5" ht="16.5" customHeight="1">
      <c r="A57" s="111"/>
      <c r="B57" s="107" t="s">
        <v>435</v>
      </c>
      <c r="C57" s="101">
        <v>177692</v>
      </c>
      <c r="D57" s="13">
        <v>-47320</v>
      </c>
      <c r="E57" s="101">
        <f t="shared" si="0"/>
        <v>130372</v>
      </c>
    </row>
    <row r="58" spans="1:5" ht="16.5" customHeight="1">
      <c r="A58" s="111"/>
      <c r="B58" s="107" t="s">
        <v>449</v>
      </c>
      <c r="C58" s="101">
        <v>84195</v>
      </c>
      <c r="D58" s="13">
        <v>47320</v>
      </c>
      <c r="E58" s="101">
        <f t="shared" si="0"/>
        <v>131515</v>
      </c>
    </row>
    <row r="59" spans="1:5" ht="16.5" customHeight="1">
      <c r="A59" s="111"/>
      <c r="B59" s="134" t="s">
        <v>450</v>
      </c>
      <c r="C59" s="112">
        <f>C60+C61+C62</f>
        <v>152184</v>
      </c>
      <c r="D59" s="13">
        <f>D60+D61+D62</f>
        <v>0</v>
      </c>
      <c r="E59" s="112">
        <f t="shared" si="0"/>
        <v>152184</v>
      </c>
    </row>
    <row r="60" spans="1:5" ht="16.5" customHeight="1">
      <c r="A60" s="111"/>
      <c r="B60" s="107" t="s">
        <v>434</v>
      </c>
      <c r="C60" s="101">
        <v>300</v>
      </c>
      <c r="D60" s="13"/>
      <c r="E60" s="101">
        <f t="shared" si="0"/>
        <v>300</v>
      </c>
    </row>
    <row r="61" spans="1:5" ht="16.5" customHeight="1">
      <c r="A61" s="111"/>
      <c r="B61" s="107" t="s">
        <v>435</v>
      </c>
      <c r="C61" s="101">
        <v>1198</v>
      </c>
      <c r="D61" s="13"/>
      <c r="E61" s="101">
        <f t="shared" si="0"/>
        <v>1198</v>
      </c>
    </row>
    <row r="62" spans="1:5" ht="16.5" customHeight="1">
      <c r="A62" s="111"/>
      <c r="B62" s="107" t="s">
        <v>449</v>
      </c>
      <c r="C62" s="101">
        <v>150686</v>
      </c>
      <c r="D62" s="13"/>
      <c r="E62" s="101">
        <f t="shared" si="0"/>
        <v>150686</v>
      </c>
    </row>
    <row r="63" spans="1:5" ht="16.5" customHeight="1">
      <c r="A63" s="109" t="s">
        <v>354</v>
      </c>
      <c r="B63" s="109" t="s">
        <v>451</v>
      </c>
      <c r="C63" s="110">
        <f>C64+C66+C70+C72+C75+C77+C81+C85+C87+C89+C93+C95+C97+C99+C102</f>
        <v>305745</v>
      </c>
      <c r="D63" s="110">
        <f>D64+D66+D70+D72+D75+D77+D81+D85+D87+D89+D93+D95+D97+D99+D102</f>
        <v>0</v>
      </c>
      <c r="E63" s="333">
        <f t="shared" si="0"/>
        <v>305745</v>
      </c>
    </row>
    <row r="64" spans="1:5" ht="16.5" customHeight="1">
      <c r="A64" s="111"/>
      <c r="B64" s="134" t="s">
        <v>433</v>
      </c>
      <c r="C64" s="112">
        <f>C65</f>
        <v>7792</v>
      </c>
      <c r="D64" s="13">
        <f>D65</f>
        <v>0</v>
      </c>
      <c r="E64" s="112">
        <f t="shared" si="0"/>
        <v>7792</v>
      </c>
    </row>
    <row r="65" spans="1:5" ht="16.5" customHeight="1">
      <c r="A65" s="111"/>
      <c r="B65" s="107" t="s">
        <v>435</v>
      </c>
      <c r="C65" s="101">
        <v>7792</v>
      </c>
      <c r="D65" s="13"/>
      <c r="E65" s="101">
        <f t="shared" si="0"/>
        <v>7792</v>
      </c>
    </row>
    <row r="66" spans="1:5" ht="16.5" customHeight="1">
      <c r="A66" s="111"/>
      <c r="B66" s="134" t="s">
        <v>436</v>
      </c>
      <c r="C66" s="112">
        <f>C67+C68+C69</f>
        <v>11294</v>
      </c>
      <c r="D66" s="13">
        <f>D67+D68+D69</f>
        <v>77</v>
      </c>
      <c r="E66" s="112">
        <f t="shared" si="0"/>
        <v>11371</v>
      </c>
    </row>
    <row r="67" spans="1:5" ht="16.5" customHeight="1">
      <c r="A67" s="111"/>
      <c r="B67" s="107" t="s">
        <v>434</v>
      </c>
      <c r="C67" s="101">
        <v>2000</v>
      </c>
      <c r="D67" s="13">
        <v>77</v>
      </c>
      <c r="E67" s="101">
        <f t="shared" si="0"/>
        <v>2077</v>
      </c>
    </row>
    <row r="68" spans="1:5" ht="16.5" customHeight="1">
      <c r="A68" s="111"/>
      <c r="B68" s="107" t="s">
        <v>435</v>
      </c>
      <c r="C68" s="101">
        <v>7294</v>
      </c>
      <c r="D68" s="13"/>
      <c r="E68" s="101">
        <f t="shared" si="0"/>
        <v>7294</v>
      </c>
    </row>
    <row r="69" spans="1:5" ht="16.5" customHeight="1">
      <c r="A69" s="111"/>
      <c r="B69" s="107" t="s">
        <v>449</v>
      </c>
      <c r="C69" s="101">
        <v>2000</v>
      </c>
      <c r="D69" s="13"/>
      <c r="E69" s="101">
        <f t="shared" si="0"/>
        <v>2000</v>
      </c>
    </row>
    <row r="70" spans="1:5" ht="16.5" customHeight="1">
      <c r="A70" s="111"/>
      <c r="B70" s="134" t="s">
        <v>437</v>
      </c>
      <c r="C70" s="112">
        <f>C71</f>
        <v>2778</v>
      </c>
      <c r="D70" s="13">
        <f>D71</f>
        <v>0</v>
      </c>
      <c r="E70" s="112">
        <f t="shared" si="0"/>
        <v>2778</v>
      </c>
    </row>
    <row r="71" spans="1:5" ht="16.5" customHeight="1">
      <c r="A71" s="111"/>
      <c r="B71" s="107" t="s">
        <v>435</v>
      </c>
      <c r="C71" s="101">
        <v>2778</v>
      </c>
      <c r="D71" s="13"/>
      <c r="E71" s="101">
        <f t="shared" si="0"/>
        <v>2778</v>
      </c>
    </row>
    <row r="72" spans="1:5" ht="16.5" customHeight="1">
      <c r="A72" s="111"/>
      <c r="B72" s="134" t="s">
        <v>438</v>
      </c>
      <c r="C72" s="112">
        <f>C73+C74</f>
        <v>5698</v>
      </c>
      <c r="D72" s="13">
        <f>D73+D74</f>
        <v>0</v>
      </c>
      <c r="E72" s="112">
        <f t="shared" si="0"/>
        <v>5698</v>
      </c>
    </row>
    <row r="73" spans="1:5" ht="16.5" customHeight="1">
      <c r="A73" s="111"/>
      <c r="B73" s="107" t="s">
        <v>435</v>
      </c>
      <c r="C73" s="101">
        <v>5198</v>
      </c>
      <c r="D73" s="13"/>
      <c r="E73" s="101">
        <f t="shared" si="0"/>
        <v>5198</v>
      </c>
    </row>
    <row r="74" spans="1:5" ht="16.5" customHeight="1">
      <c r="A74" s="111"/>
      <c r="B74" s="107" t="s">
        <v>449</v>
      </c>
      <c r="C74" s="101">
        <v>500</v>
      </c>
      <c r="D74" s="13"/>
      <c r="E74" s="101">
        <f t="shared" si="0"/>
        <v>500</v>
      </c>
    </row>
    <row r="75" spans="1:5" ht="16.5" customHeight="1">
      <c r="A75" s="111"/>
      <c r="B75" s="134" t="s">
        <v>439</v>
      </c>
      <c r="C75" s="112">
        <f>C76</f>
        <v>6551</v>
      </c>
      <c r="D75" s="13">
        <f>D76</f>
        <v>0</v>
      </c>
      <c r="E75" s="112">
        <f aca="true" t="shared" si="1" ref="E75:E118">D75+C75</f>
        <v>6551</v>
      </c>
    </row>
    <row r="76" spans="1:5" ht="16.5" customHeight="1">
      <c r="A76" s="111"/>
      <c r="B76" s="107" t="s">
        <v>435</v>
      </c>
      <c r="C76" s="101">
        <v>6551</v>
      </c>
      <c r="D76" s="13"/>
      <c r="E76" s="101">
        <f t="shared" si="1"/>
        <v>6551</v>
      </c>
    </row>
    <row r="77" spans="1:5" ht="16.5" customHeight="1">
      <c r="A77" s="111"/>
      <c r="B77" s="134" t="s">
        <v>440</v>
      </c>
      <c r="C77" s="112">
        <f>C78+C79+C80</f>
        <v>23480</v>
      </c>
      <c r="D77" s="13">
        <f>D78+D79+D80</f>
        <v>0</v>
      </c>
      <c r="E77" s="112">
        <f t="shared" si="1"/>
        <v>23480</v>
      </c>
    </row>
    <row r="78" spans="1:5" ht="16.5" customHeight="1">
      <c r="A78" s="111"/>
      <c r="B78" s="107" t="s">
        <v>434</v>
      </c>
      <c r="C78" s="101">
        <v>2500</v>
      </c>
      <c r="D78" s="13"/>
      <c r="E78" s="101">
        <f t="shared" si="1"/>
        <v>2500</v>
      </c>
    </row>
    <row r="79" spans="1:5" ht="16.5" customHeight="1">
      <c r="A79" s="111"/>
      <c r="B79" s="107" t="s">
        <v>435</v>
      </c>
      <c r="C79" s="101">
        <v>18480</v>
      </c>
      <c r="D79" s="13">
        <v>-10000</v>
      </c>
      <c r="E79" s="101">
        <f t="shared" si="1"/>
        <v>8480</v>
      </c>
    </row>
    <row r="80" spans="1:5" ht="16.5" customHeight="1">
      <c r="A80" s="111"/>
      <c r="B80" s="107" t="s">
        <v>449</v>
      </c>
      <c r="C80" s="101">
        <v>2500</v>
      </c>
      <c r="D80" s="13">
        <v>10000</v>
      </c>
      <c r="E80" s="101">
        <f t="shared" si="1"/>
        <v>12500</v>
      </c>
    </row>
    <row r="81" spans="1:5" ht="16.5" customHeight="1">
      <c r="A81" s="111"/>
      <c r="B81" s="134" t="s">
        <v>441</v>
      </c>
      <c r="C81" s="112">
        <f>C82+C83+C84</f>
        <v>125906</v>
      </c>
      <c r="D81" s="13">
        <f>D82+D83+D84</f>
        <v>0</v>
      </c>
      <c r="E81" s="112">
        <f t="shared" si="1"/>
        <v>125906</v>
      </c>
    </row>
    <row r="82" spans="1:5" ht="16.5" customHeight="1">
      <c r="A82" s="111"/>
      <c r="B82" s="107" t="s">
        <v>434</v>
      </c>
      <c r="C82" s="101">
        <v>10000</v>
      </c>
      <c r="D82" s="13"/>
      <c r="E82" s="101">
        <f t="shared" si="1"/>
        <v>10000</v>
      </c>
    </row>
    <row r="83" spans="1:5" ht="16.5" customHeight="1">
      <c r="A83" s="111"/>
      <c r="B83" s="107" t="s">
        <v>435</v>
      </c>
      <c r="C83" s="101">
        <v>104081</v>
      </c>
      <c r="D83" s="13"/>
      <c r="E83" s="101">
        <f t="shared" si="1"/>
        <v>104081</v>
      </c>
    </row>
    <row r="84" spans="1:5" ht="16.5" customHeight="1">
      <c r="A84" s="111"/>
      <c r="B84" s="107" t="s">
        <v>449</v>
      </c>
      <c r="C84" s="101">
        <v>11825</v>
      </c>
      <c r="D84" s="13"/>
      <c r="E84" s="101">
        <f t="shared" si="1"/>
        <v>11825</v>
      </c>
    </row>
    <row r="85" spans="1:5" ht="16.5" customHeight="1">
      <c r="A85" s="111"/>
      <c r="B85" s="134" t="s">
        <v>442</v>
      </c>
      <c r="C85" s="112">
        <f>C86</f>
        <v>7425</v>
      </c>
      <c r="D85" s="13">
        <f>D86</f>
        <v>0</v>
      </c>
      <c r="E85" s="112">
        <f t="shared" si="1"/>
        <v>7425</v>
      </c>
    </row>
    <row r="86" spans="1:5" ht="16.5" customHeight="1">
      <c r="A86" s="111"/>
      <c r="B86" s="107" t="s">
        <v>435</v>
      </c>
      <c r="C86" s="101">
        <v>7425</v>
      </c>
      <c r="D86" s="13"/>
      <c r="E86" s="101">
        <f t="shared" si="1"/>
        <v>7425</v>
      </c>
    </row>
    <row r="87" spans="1:5" ht="16.5" customHeight="1">
      <c r="A87" s="111"/>
      <c r="B87" s="134" t="s">
        <v>443</v>
      </c>
      <c r="C87" s="112">
        <f>C88</f>
        <v>3532</v>
      </c>
      <c r="D87" s="13">
        <f>D88</f>
        <v>0</v>
      </c>
      <c r="E87" s="112">
        <f t="shared" si="1"/>
        <v>3532</v>
      </c>
    </row>
    <row r="88" spans="1:5" ht="16.5" customHeight="1">
      <c r="A88" s="111"/>
      <c r="B88" s="107" t="s">
        <v>435</v>
      </c>
      <c r="C88" s="101">
        <v>3532</v>
      </c>
      <c r="D88" s="13"/>
      <c r="E88" s="101">
        <f t="shared" si="1"/>
        <v>3532</v>
      </c>
    </row>
    <row r="89" spans="1:5" ht="16.5" customHeight="1">
      <c r="A89" s="111"/>
      <c r="B89" s="134" t="s">
        <v>444</v>
      </c>
      <c r="C89" s="112">
        <f>C90+C91+C92</f>
        <v>17121</v>
      </c>
      <c r="D89" s="13">
        <f>D90+D91+D92</f>
        <v>0</v>
      </c>
      <c r="E89" s="112">
        <f t="shared" si="1"/>
        <v>17121</v>
      </c>
    </row>
    <row r="90" spans="1:5" ht="16.5" customHeight="1">
      <c r="A90" s="111"/>
      <c r="B90" s="107" t="s">
        <v>434</v>
      </c>
      <c r="C90" s="101">
        <v>1000</v>
      </c>
      <c r="D90" s="13"/>
      <c r="E90" s="101">
        <f t="shared" si="1"/>
        <v>1000</v>
      </c>
    </row>
    <row r="91" spans="1:5" ht="16.5" customHeight="1">
      <c r="A91" s="111"/>
      <c r="B91" s="107" t="s">
        <v>435</v>
      </c>
      <c r="C91" s="101">
        <v>15121</v>
      </c>
      <c r="D91" s="13"/>
      <c r="E91" s="101">
        <f t="shared" si="1"/>
        <v>15121</v>
      </c>
    </row>
    <row r="92" spans="1:5" ht="16.5" customHeight="1">
      <c r="A92" s="111"/>
      <c r="B92" s="107" t="s">
        <v>449</v>
      </c>
      <c r="C92" s="101">
        <v>1000</v>
      </c>
      <c r="D92" s="13"/>
      <c r="E92" s="101">
        <f t="shared" si="1"/>
        <v>1000</v>
      </c>
    </row>
    <row r="93" spans="1:5" ht="16.5" customHeight="1">
      <c r="A93" s="111"/>
      <c r="B93" s="134" t="s">
        <v>445</v>
      </c>
      <c r="C93" s="112">
        <f>C94</f>
        <v>2644</v>
      </c>
      <c r="D93" s="13">
        <f>D94</f>
        <v>0</v>
      </c>
      <c r="E93" s="112">
        <f t="shared" si="1"/>
        <v>2644</v>
      </c>
    </row>
    <row r="94" spans="1:5" ht="16.5" customHeight="1">
      <c r="A94" s="111"/>
      <c r="B94" s="107" t="s">
        <v>435</v>
      </c>
      <c r="C94" s="101">
        <v>2644</v>
      </c>
      <c r="D94" s="13"/>
      <c r="E94" s="101">
        <f t="shared" si="1"/>
        <v>2644</v>
      </c>
    </row>
    <row r="95" spans="1:5" ht="16.5" customHeight="1">
      <c r="A95" s="111"/>
      <c r="B95" s="134" t="s">
        <v>446</v>
      </c>
      <c r="C95" s="112">
        <f>C96</f>
        <v>20725</v>
      </c>
      <c r="D95" s="13">
        <f>D96</f>
        <v>0</v>
      </c>
      <c r="E95" s="112">
        <f t="shared" si="1"/>
        <v>20725</v>
      </c>
    </row>
    <row r="96" spans="1:5" ht="16.5" customHeight="1">
      <c r="A96" s="111"/>
      <c r="B96" s="107" t="s">
        <v>435</v>
      </c>
      <c r="C96" s="101">
        <v>20725</v>
      </c>
      <c r="D96" s="13"/>
      <c r="E96" s="101">
        <f t="shared" si="1"/>
        <v>20725</v>
      </c>
    </row>
    <row r="97" spans="1:5" ht="16.5" customHeight="1">
      <c r="A97" s="111"/>
      <c r="B97" s="134" t="s">
        <v>447</v>
      </c>
      <c r="C97" s="112">
        <f>C98</f>
        <v>5724</v>
      </c>
      <c r="D97" s="13">
        <f>D98</f>
        <v>0</v>
      </c>
      <c r="E97" s="112">
        <f t="shared" si="1"/>
        <v>5724</v>
      </c>
    </row>
    <row r="98" spans="1:5" ht="16.5" customHeight="1">
      <c r="A98" s="111"/>
      <c r="B98" s="107" t="s">
        <v>435</v>
      </c>
      <c r="C98" s="101">
        <v>5724</v>
      </c>
      <c r="D98" s="13"/>
      <c r="E98" s="101">
        <f t="shared" si="1"/>
        <v>5724</v>
      </c>
    </row>
    <row r="99" spans="1:5" ht="16.5" customHeight="1">
      <c r="A99" s="111"/>
      <c r="B99" s="134" t="s">
        <v>448</v>
      </c>
      <c r="C99" s="112">
        <f>C100+C101</f>
        <v>20671</v>
      </c>
      <c r="D99" s="13">
        <f>D100+D101</f>
        <v>0</v>
      </c>
      <c r="E99" s="112">
        <f t="shared" si="1"/>
        <v>20671</v>
      </c>
    </row>
    <row r="100" spans="1:5" ht="16.5" customHeight="1">
      <c r="A100" s="111"/>
      <c r="B100" s="107" t="s">
        <v>435</v>
      </c>
      <c r="C100" s="101">
        <v>8671</v>
      </c>
      <c r="D100" s="13"/>
      <c r="E100" s="101">
        <f t="shared" si="1"/>
        <v>8671</v>
      </c>
    </row>
    <row r="101" spans="1:5" ht="16.5" customHeight="1">
      <c r="A101" s="111"/>
      <c r="B101" s="107" t="s">
        <v>449</v>
      </c>
      <c r="C101" s="101">
        <v>12000</v>
      </c>
      <c r="D101" s="13"/>
      <c r="E101" s="101">
        <f t="shared" si="1"/>
        <v>12000</v>
      </c>
    </row>
    <row r="102" spans="1:5" ht="16.5" customHeight="1">
      <c r="A102" s="111"/>
      <c r="B102" s="134" t="s">
        <v>450</v>
      </c>
      <c r="C102" s="112">
        <f>C103+C104+C105</f>
        <v>44404</v>
      </c>
      <c r="D102" s="112">
        <f>D103+D104+D105</f>
        <v>-77</v>
      </c>
      <c r="E102" s="112">
        <f t="shared" si="1"/>
        <v>44327</v>
      </c>
    </row>
    <row r="103" spans="1:5" ht="16.5" customHeight="1">
      <c r="A103" s="111"/>
      <c r="B103" s="107" t="s">
        <v>435</v>
      </c>
      <c r="C103" s="101">
        <v>9400</v>
      </c>
      <c r="D103" s="13">
        <v>-77</v>
      </c>
      <c r="E103" s="101">
        <f t="shared" si="1"/>
        <v>9323</v>
      </c>
    </row>
    <row r="104" spans="1:5" ht="16.5" customHeight="1">
      <c r="A104" s="111"/>
      <c r="B104" s="107" t="s">
        <v>767</v>
      </c>
      <c r="C104" s="101">
        <v>600</v>
      </c>
      <c r="D104" s="13"/>
      <c r="E104" s="101">
        <f t="shared" si="1"/>
        <v>600</v>
      </c>
    </row>
    <row r="105" spans="1:5" ht="16.5" customHeight="1">
      <c r="A105" s="94"/>
      <c r="B105" s="107" t="s">
        <v>449</v>
      </c>
      <c r="C105" s="101">
        <v>34404</v>
      </c>
      <c r="D105" s="13"/>
      <c r="E105" s="101">
        <f t="shared" si="1"/>
        <v>34404</v>
      </c>
    </row>
    <row r="106" spans="1:5" ht="16.5" customHeight="1">
      <c r="A106" s="94"/>
      <c r="B106" s="107"/>
      <c r="C106" s="101"/>
      <c r="D106" s="13"/>
      <c r="E106" s="96">
        <f t="shared" si="1"/>
        <v>0</v>
      </c>
    </row>
    <row r="107" spans="1:5" ht="16.5" customHeight="1">
      <c r="A107" s="94"/>
      <c r="B107" s="113" t="s">
        <v>452</v>
      </c>
      <c r="C107" s="101">
        <f>C5-C17</f>
        <v>-375730</v>
      </c>
      <c r="D107" s="13"/>
      <c r="E107" s="101">
        <f>E5-E17</f>
        <v>-375730</v>
      </c>
    </row>
    <row r="108" spans="1:5" ht="16.5" customHeight="1">
      <c r="A108" s="94"/>
      <c r="B108" s="113"/>
      <c r="C108" s="101"/>
      <c r="D108" s="331"/>
      <c r="E108" s="96">
        <f t="shared" si="1"/>
        <v>0</v>
      </c>
    </row>
    <row r="109" spans="1:5" ht="16.5" customHeight="1">
      <c r="A109" s="111"/>
      <c r="B109" s="97" t="s">
        <v>453</v>
      </c>
      <c r="C109" s="114">
        <f>C115-C112</f>
        <v>375730</v>
      </c>
      <c r="D109" s="331"/>
      <c r="E109" s="101">
        <f t="shared" si="1"/>
        <v>375730</v>
      </c>
    </row>
    <row r="110" spans="1:5" ht="16.5" customHeight="1">
      <c r="A110" s="111"/>
      <c r="B110" s="115" t="s">
        <v>454</v>
      </c>
      <c r="C110" s="116">
        <v>0</v>
      </c>
      <c r="D110" s="331"/>
      <c r="E110" s="96">
        <f t="shared" si="1"/>
        <v>0</v>
      </c>
    </row>
    <row r="111" spans="1:5" ht="16.5" customHeight="1">
      <c r="A111" s="111"/>
      <c r="B111" s="115" t="s">
        <v>455</v>
      </c>
      <c r="C111" s="116"/>
      <c r="D111" s="331"/>
      <c r="E111" s="96">
        <f t="shared" si="1"/>
        <v>0</v>
      </c>
    </row>
    <row r="112" spans="1:5" ht="16.5" customHeight="1">
      <c r="A112" s="111"/>
      <c r="B112" s="140" t="s">
        <v>486</v>
      </c>
      <c r="C112" s="116">
        <v>4816</v>
      </c>
      <c r="D112" s="331"/>
      <c r="E112" s="96">
        <f>C112+D112</f>
        <v>4816</v>
      </c>
    </row>
    <row r="113" spans="1:5" ht="16.5" customHeight="1">
      <c r="A113" s="111"/>
      <c r="B113" s="140" t="s">
        <v>487</v>
      </c>
      <c r="C113" s="116">
        <v>0</v>
      </c>
      <c r="D113" s="331">
        <v>0</v>
      </c>
      <c r="E113" s="96">
        <f>C113+D113</f>
        <v>0</v>
      </c>
    </row>
    <row r="114" spans="1:5" ht="16.5" customHeight="1">
      <c r="A114" s="111"/>
      <c r="B114" s="115" t="s">
        <v>456</v>
      </c>
      <c r="C114" s="116">
        <v>0</v>
      </c>
      <c r="D114" s="331"/>
      <c r="E114" s="96">
        <f t="shared" si="1"/>
        <v>0</v>
      </c>
    </row>
    <row r="115" spans="1:5" ht="16.5" customHeight="1">
      <c r="A115" s="111"/>
      <c r="B115" s="115" t="s">
        <v>457</v>
      </c>
      <c r="C115" s="116">
        <v>380546</v>
      </c>
      <c r="D115" s="331"/>
      <c r="E115" s="96">
        <f t="shared" si="1"/>
        <v>380546</v>
      </c>
    </row>
    <row r="116" spans="1:5" ht="16.5" customHeight="1">
      <c r="A116" s="111"/>
      <c r="B116" s="115" t="s">
        <v>458</v>
      </c>
      <c r="C116" s="116">
        <v>380546</v>
      </c>
      <c r="D116" s="331"/>
      <c r="E116" s="96">
        <f t="shared" si="1"/>
        <v>380546</v>
      </c>
    </row>
    <row r="117" spans="1:5" ht="16.5" customHeight="1">
      <c r="A117" s="111"/>
      <c r="B117" s="115" t="s">
        <v>459</v>
      </c>
      <c r="C117" s="116"/>
      <c r="D117" s="331"/>
      <c r="E117" s="96">
        <f t="shared" si="1"/>
        <v>0</v>
      </c>
    </row>
    <row r="118" spans="1:5" ht="16.5" customHeight="1">
      <c r="A118" s="111"/>
      <c r="B118" s="115" t="s">
        <v>460</v>
      </c>
      <c r="C118" s="116">
        <v>0</v>
      </c>
      <c r="D118" s="331"/>
      <c r="E118" s="96">
        <f t="shared" si="1"/>
        <v>0</v>
      </c>
    </row>
    <row r="119" spans="1:3" ht="12.75">
      <c r="A119" s="85"/>
      <c r="B119" s="85"/>
      <c r="C119" s="85"/>
    </row>
    <row r="120" spans="1:3" ht="12.75">
      <c r="A120" s="85" t="s">
        <v>461</v>
      </c>
      <c r="B120" s="85"/>
      <c r="C120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</sheetData>
  <sheetProtection/>
  <mergeCells count="1">
    <mergeCell ref="B1:C1"/>
  </mergeCells>
  <printOptions/>
  <pageMargins left="0.42" right="0.19" top="0.31496062992125984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63" customWidth="1"/>
    <col min="2" max="3" width="12.57421875" style="63" customWidth="1"/>
    <col min="4" max="4" width="12.421875" style="63" customWidth="1"/>
    <col min="5" max="5" width="9.140625" style="63" customWidth="1"/>
    <col min="6" max="6" width="12.140625" style="63" customWidth="1"/>
    <col min="7" max="16384" width="9.140625" style="63" customWidth="1"/>
  </cols>
  <sheetData>
    <row r="1" spans="1:8" ht="12.75">
      <c r="A1" s="118"/>
      <c r="B1" s="422"/>
      <c r="C1" s="423"/>
      <c r="D1" s="423"/>
      <c r="E1" s="423"/>
      <c r="F1" s="423"/>
      <c r="G1" s="117"/>
      <c r="H1" s="117"/>
    </row>
    <row r="2" spans="1:8" ht="12.75">
      <c r="A2" s="119"/>
      <c r="B2" s="120"/>
      <c r="C2" s="120"/>
      <c r="D2" s="120"/>
      <c r="E2" s="120"/>
      <c r="F2" s="120"/>
      <c r="G2" s="120"/>
      <c r="H2" s="120"/>
    </row>
    <row r="3" spans="1:8" ht="12.75">
      <c r="A3" s="120"/>
      <c r="B3" s="120"/>
      <c r="C3" s="120"/>
      <c r="D3" s="121" t="s">
        <v>462</v>
      </c>
      <c r="E3" s="120"/>
      <c r="F3" s="120"/>
      <c r="G3" s="120"/>
      <c r="H3" s="120"/>
    </row>
    <row r="4" spans="1:8" ht="12.75">
      <c r="A4" s="120"/>
      <c r="B4" s="120"/>
      <c r="C4" s="120"/>
      <c r="D4" s="121" t="s">
        <v>463</v>
      </c>
      <c r="E4" s="120"/>
      <c r="F4" s="120"/>
      <c r="G4" s="120"/>
      <c r="H4" s="120"/>
    </row>
    <row r="5" spans="1:8" ht="12.75">
      <c r="A5" s="121"/>
      <c r="B5" s="120"/>
      <c r="C5" s="120"/>
      <c r="D5" s="120"/>
      <c r="E5" s="120"/>
      <c r="F5" s="120"/>
      <c r="G5" s="120"/>
      <c r="H5" s="120"/>
    </row>
    <row r="6" spans="1:8" ht="26.25">
      <c r="A6" s="120"/>
      <c r="B6" s="122" t="s">
        <v>464</v>
      </c>
      <c r="C6" s="123" t="s">
        <v>465</v>
      </c>
      <c r="D6" s="122" t="s">
        <v>466</v>
      </c>
      <c r="E6" s="122" t="s">
        <v>467</v>
      </c>
      <c r="F6" s="124" t="s">
        <v>468</v>
      </c>
      <c r="G6" s="120"/>
      <c r="H6" s="120"/>
    </row>
    <row r="7" spans="1:8" ht="12.75">
      <c r="A7" s="120"/>
      <c r="B7" s="122" t="s">
        <v>469</v>
      </c>
      <c r="C7" s="122"/>
      <c r="D7" s="122"/>
      <c r="E7" s="122"/>
      <c r="F7" s="125"/>
      <c r="G7" s="120"/>
      <c r="H7" s="120"/>
    </row>
    <row r="8" spans="1:8" ht="12.75">
      <c r="A8" s="120"/>
      <c r="B8" s="123" t="s">
        <v>470</v>
      </c>
      <c r="C8" s="126">
        <v>1472635</v>
      </c>
      <c r="D8" s="126">
        <v>32069</v>
      </c>
      <c r="E8" s="126"/>
      <c r="F8" s="127">
        <f>C8+D8+E8</f>
        <v>1504704</v>
      </c>
      <c r="G8" s="120"/>
      <c r="H8" s="120"/>
    </row>
    <row r="9" spans="1:8" ht="12.75">
      <c r="A9" s="120"/>
      <c r="B9" s="123" t="s">
        <v>471</v>
      </c>
      <c r="C9" s="126">
        <v>1144922</v>
      </c>
      <c r="D9" s="126">
        <v>6920</v>
      </c>
      <c r="E9" s="126"/>
      <c r="F9" s="127">
        <f aca="true" t="shared" si="0" ref="F9:F15">C9+D9+E9</f>
        <v>1151842</v>
      </c>
      <c r="G9" s="120"/>
      <c r="H9" s="120"/>
    </row>
    <row r="10" spans="1:8" ht="12.75">
      <c r="A10" s="120"/>
      <c r="B10" s="123" t="s">
        <v>472</v>
      </c>
      <c r="C10" s="126">
        <v>1054107</v>
      </c>
      <c r="D10" s="126">
        <v>7625</v>
      </c>
      <c r="E10" s="126"/>
      <c r="F10" s="127">
        <f t="shared" si="0"/>
        <v>1061732</v>
      </c>
      <c r="G10" s="120"/>
      <c r="H10" s="120"/>
    </row>
    <row r="11" spans="1:8" ht="12.75">
      <c r="A11" s="120"/>
      <c r="B11" s="123" t="s">
        <v>473</v>
      </c>
      <c r="C11" s="126">
        <v>961396</v>
      </c>
      <c r="D11" s="126">
        <v>6905</v>
      </c>
      <c r="E11" s="126"/>
      <c r="F11" s="127">
        <f t="shared" si="0"/>
        <v>968301</v>
      </c>
      <c r="G11" s="120"/>
      <c r="H11" s="120"/>
    </row>
    <row r="12" spans="1:8" ht="12.75">
      <c r="A12" s="120"/>
      <c r="B12" s="128" t="s">
        <v>474</v>
      </c>
      <c r="C12" s="126">
        <v>884622</v>
      </c>
      <c r="D12" s="126">
        <v>6680</v>
      </c>
      <c r="E12" s="126"/>
      <c r="F12" s="127">
        <f t="shared" si="0"/>
        <v>891302</v>
      </c>
      <c r="G12" s="120"/>
      <c r="H12" s="120"/>
    </row>
    <row r="13" spans="1:8" ht="12.75">
      <c r="A13" s="120"/>
      <c r="B13" s="128" t="s">
        <v>475</v>
      </c>
      <c r="C13" s="126">
        <v>815787</v>
      </c>
      <c r="D13" s="126">
        <v>6673</v>
      </c>
      <c r="E13" s="126"/>
      <c r="F13" s="127">
        <f t="shared" si="0"/>
        <v>822460</v>
      </c>
      <c r="G13" s="120"/>
      <c r="H13" s="120"/>
    </row>
    <row r="14" spans="1:8" ht="12.75">
      <c r="A14" s="120"/>
      <c r="B14" s="128" t="s">
        <v>476</v>
      </c>
      <c r="C14" s="126">
        <v>756515</v>
      </c>
      <c r="D14" s="126">
        <v>6666</v>
      </c>
      <c r="E14" s="126"/>
      <c r="F14" s="127">
        <f t="shared" si="0"/>
        <v>763181</v>
      </c>
      <c r="G14" s="120"/>
      <c r="H14" s="120"/>
    </row>
    <row r="15" spans="1:8" ht="26.25">
      <c r="A15" s="120"/>
      <c r="B15" s="123" t="s">
        <v>477</v>
      </c>
      <c r="C15" s="368">
        <v>5804611</v>
      </c>
      <c r="D15" s="368">
        <v>33818</v>
      </c>
      <c r="E15" s="368"/>
      <c r="F15" s="369">
        <f t="shared" si="0"/>
        <v>5838429</v>
      </c>
      <c r="G15" s="120"/>
      <c r="H15" s="120"/>
    </row>
    <row r="16" spans="1:8" ht="26.25">
      <c r="A16" s="120"/>
      <c r="B16" s="129" t="s">
        <v>478</v>
      </c>
      <c r="C16" s="370">
        <f>SUM(C8:C15)</f>
        <v>12894595</v>
      </c>
      <c r="D16" s="370">
        <f>SUM(D8:D15)</f>
        <v>107356</v>
      </c>
      <c r="E16" s="370">
        <f>SUM(E8:E15)</f>
        <v>0</v>
      </c>
      <c r="F16" s="370">
        <f>SUM(F8:F15)</f>
        <v>13001951</v>
      </c>
      <c r="G16" s="120"/>
      <c r="H16" s="120"/>
    </row>
    <row r="17" spans="1:8" ht="12.75">
      <c r="A17" s="130" t="s">
        <v>479</v>
      </c>
      <c r="B17" s="120"/>
      <c r="C17" s="120"/>
      <c r="D17" s="120"/>
      <c r="E17" s="120"/>
      <c r="F17" s="120"/>
      <c r="G17" s="120"/>
      <c r="H17" s="120"/>
    </row>
    <row r="18" spans="1:8" ht="15" customHeight="1">
      <c r="A18" s="120"/>
      <c r="B18" s="426" t="s">
        <v>480</v>
      </c>
      <c r="C18" s="426"/>
      <c r="D18" s="426"/>
      <c r="E18" s="426"/>
      <c r="F18" s="427"/>
      <c r="G18" s="120"/>
      <c r="H18" s="120"/>
    </row>
    <row r="19" spans="1:8" ht="12.75">
      <c r="A19" s="130"/>
      <c r="B19" s="120"/>
      <c r="C19" s="120"/>
      <c r="D19" s="120"/>
      <c r="E19" s="120"/>
      <c r="F19" s="120"/>
      <c r="G19" s="120"/>
      <c r="H19" s="120"/>
    </row>
    <row r="20" spans="1:8" ht="12.75">
      <c r="A20" s="130"/>
      <c r="B20" s="120"/>
      <c r="C20" s="120"/>
      <c r="D20" s="120"/>
      <c r="E20" s="120"/>
      <c r="F20" s="120"/>
      <c r="G20" s="120"/>
      <c r="H20" s="120"/>
    </row>
    <row r="21" spans="1:8" ht="12.75">
      <c r="A21" s="424" t="s">
        <v>481</v>
      </c>
      <c r="B21" s="425"/>
      <c r="C21" s="425"/>
      <c r="D21" s="425"/>
      <c r="E21" s="425"/>
      <c r="F21" s="425"/>
      <c r="G21" s="425"/>
      <c r="H21" s="425"/>
    </row>
  </sheetData>
  <sheetProtection/>
  <mergeCells count="3">
    <mergeCell ref="B1:F1"/>
    <mergeCell ref="A21:H21"/>
    <mergeCell ref="B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lierei</dc:creator>
  <cp:keywords/>
  <dc:description/>
  <cp:lastModifiedBy>Vita Bašķere</cp:lastModifiedBy>
  <cp:lastPrinted>2016-11-30T09:31:29Z</cp:lastPrinted>
  <dcterms:created xsi:type="dcterms:W3CDTF">2010-01-07T07:54:34Z</dcterms:created>
  <dcterms:modified xsi:type="dcterms:W3CDTF">2017-01-04T13:12:28Z</dcterms:modified>
  <cp:category/>
  <cp:version/>
  <cp:contentType/>
  <cp:contentStatus/>
</cp:coreProperties>
</file>