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585" tabRatio="767" activeTab="2"/>
  </bookViews>
  <sheets>
    <sheet name="Darbu apjomi_Iep.1.dala" sheetId="24" r:id="rId1"/>
    <sheet name="Darbu apjomi_Iep.2.dala" sheetId="34" r:id="rId2"/>
    <sheet name="Darbu apjomi_Iep.3.dala" sheetId="35" r:id="rId3"/>
  </sheets>
  <definedNames>
    <definedName name="_xlnm.Print_Area" localSheetId="0">'Darbu apjomi_Iep.1.dala'!$A$1:$D$88</definedName>
    <definedName name="_xlnm.Print_Area" localSheetId="2">'Darbu apjomi_Iep.3.dala'!$A$1:$D$116</definedName>
    <definedName name="_xlnm.Print_Titles" localSheetId="0">'Darbu apjomi_Iep.1.dala'!$9:$9</definedName>
  </definedNames>
  <calcPr calcId="152511"/>
</workbook>
</file>

<file path=xl/calcChain.xml><?xml version="1.0" encoding="utf-8"?>
<calcChain xmlns="http://schemas.openxmlformats.org/spreadsheetml/2006/main">
  <c r="D11" i="35" l="1"/>
  <c r="D85" i="24"/>
  <c r="D84" i="24"/>
  <c r="D28" i="24"/>
  <c r="D25" i="24"/>
  <c r="D26" i="24" s="1"/>
  <c r="D22" i="24"/>
  <c r="D12" i="24"/>
  <c r="D112" i="35"/>
  <c r="D111" i="35"/>
  <c r="D109" i="35"/>
  <c r="D108" i="35"/>
  <c r="D27" i="35"/>
  <c r="D26" i="35" s="1"/>
  <c r="D23" i="35"/>
  <c r="D24" i="35" s="1"/>
  <c r="D20" i="35"/>
  <c r="D18" i="35" l="1"/>
  <c r="D20" i="24"/>
  <c r="D25" i="34" l="1"/>
  <c r="D24" i="34" s="1"/>
  <c r="D17" i="34"/>
  <c r="D21" i="34" s="1"/>
  <c r="D22" i="34" s="1"/>
  <c r="D11" i="34"/>
  <c r="D18" i="34" l="1"/>
  <c r="D16" i="34" s="1"/>
</calcChain>
</file>

<file path=xl/sharedStrings.xml><?xml version="1.0" encoding="utf-8"?>
<sst xmlns="http://schemas.openxmlformats.org/spreadsheetml/2006/main" count="840" uniqueCount="251">
  <si>
    <t>N.p.k.</t>
  </si>
  <si>
    <t>Apauguma novākšana</t>
  </si>
  <si>
    <t>Kopā</t>
  </si>
  <si>
    <t>ha</t>
  </si>
  <si>
    <t>Grunts rakšana</t>
  </si>
  <si>
    <t>Būvju nojaukšana</t>
  </si>
  <si>
    <t>gab</t>
  </si>
  <si>
    <t>Ģeotekstils</t>
  </si>
  <si>
    <t>Mēra vien.</t>
  </si>
  <si>
    <t>m3</t>
  </si>
  <si>
    <t>m2</t>
  </si>
  <si>
    <t>m</t>
  </si>
  <si>
    <t>Daudzums</t>
  </si>
  <si>
    <t xml:space="preserve">PE neperforētas caurules D = 100mm </t>
  </si>
  <si>
    <t>Darba veids</t>
  </si>
  <si>
    <t>Darba robežu atjaunošana</t>
  </si>
  <si>
    <t>Celmu laušana un utilizācija</t>
  </si>
  <si>
    <t>tai skaitā ar roku darbu</t>
  </si>
  <si>
    <t>tai skaitā mehanizēti</t>
  </si>
  <si>
    <t>caurtekas atrakšana</t>
  </si>
  <si>
    <t>Caurteku būve</t>
  </si>
  <si>
    <t>ūdens atsūknēšana</t>
  </si>
  <si>
    <t>st</t>
  </si>
  <si>
    <t>caurteku apbēršana un bliet.ar pievestu minerālgrunti</t>
  </si>
  <si>
    <t>ceļa sega - grants</t>
  </si>
  <si>
    <t>Virsūdeņu noteces vagas</t>
  </si>
  <si>
    <t>noteces vagas rakšana</t>
  </si>
  <si>
    <t>Labiekārtošana</t>
  </si>
  <si>
    <t>atbērtnes diskošana</t>
  </si>
  <si>
    <t>apauguma palieku novākšana un utilizācija</t>
  </si>
  <si>
    <t>Izteku atjaunošana</t>
  </si>
  <si>
    <t>dzelzbetona teknes</t>
  </si>
  <si>
    <t>velēnu krāvums</t>
  </si>
  <si>
    <t>ģeotekstils</t>
  </si>
  <si>
    <t>2.1.</t>
  </si>
  <si>
    <t>2.2.</t>
  </si>
  <si>
    <t>2.3.</t>
  </si>
  <si>
    <t>2.4.</t>
  </si>
  <si>
    <t>3.1.</t>
  </si>
  <si>
    <t>4.1.</t>
  </si>
  <si>
    <t>4.2.</t>
  </si>
  <si>
    <t>4.3.</t>
  </si>
  <si>
    <t>4.4.</t>
  </si>
  <si>
    <t>7.1.</t>
  </si>
  <si>
    <t>7.2.</t>
  </si>
  <si>
    <t>11.1.</t>
  </si>
  <si>
    <t>6.1.</t>
  </si>
  <si>
    <t>6.2.</t>
  </si>
  <si>
    <t>4.5.</t>
  </si>
  <si>
    <t>4.6.</t>
  </si>
  <si>
    <t>Izpildmērījumu sagatavošana</t>
  </si>
  <si>
    <t>obj.</t>
  </si>
  <si>
    <t>tai skaitā sedimentācijas baseina rakšana</t>
  </si>
  <si>
    <t>tai skaitā pārtīrīšana sedimentācijas baseina 50%</t>
  </si>
  <si>
    <t>gab.</t>
  </si>
  <si>
    <t>3.2.</t>
  </si>
  <si>
    <t>tai skaitā celmu laušana</t>
  </si>
  <si>
    <t>tai skaitā celmu utilizācija</t>
  </si>
  <si>
    <t>tai skaitā mehanizēti sedimentācijas baseina 80%</t>
  </si>
  <si>
    <t>caurtekas atrakšanas grunts izlīdzināšana 80% apjomā</t>
  </si>
  <si>
    <t>Betona konstrukciju nojaukšana un utilizācija</t>
  </si>
  <si>
    <t>pievesta, blietēta smits zem  caurtekas</t>
  </si>
  <si>
    <t>caurtekas gala dibena stiprinājums GN-17, ar iebūvi</t>
  </si>
  <si>
    <t>caurtekas gala nogāzes augšdaļas stiprinājums GN-3, ar iebūvi</t>
  </si>
  <si>
    <t>caurtekas gala nogāzes apakšdaļas stiprinājums GN-7, ar iebūvi</t>
  </si>
  <si>
    <t>velenojums teknēs, ar izbūvi</t>
  </si>
  <si>
    <t>šķembas frakcijas  (Ø50-100) zobs teknēm, ar izbūvi</t>
  </si>
  <si>
    <t>9.1.</t>
  </si>
  <si>
    <t>atvašu pļaušana pirms nodošanas</t>
  </si>
  <si>
    <t>velēnas vai preterozijas paklājs, ar ieklāšana</t>
  </si>
  <si>
    <t>akmeņu novākšana un novietošana atpakaļ gultnē izklaidus</t>
  </si>
  <si>
    <t>Akmens vai dolomīta šķembas(Ø 40-80mm)</t>
  </si>
  <si>
    <t>2.5.</t>
  </si>
  <si>
    <t>5.1.</t>
  </si>
  <si>
    <t>5.2.</t>
  </si>
  <si>
    <t xml:space="preserve">caurteku apbēršana un bliet.ar pievestu minerālgrunti </t>
  </si>
  <si>
    <t>9.2.</t>
  </si>
  <si>
    <t>Akmens vai dolomīta šķembas (Ø 40-80mm) bērums</t>
  </si>
  <si>
    <t>akmens vai dolomīta šķembas(Ø 40-80mm)</t>
  </si>
  <si>
    <t>8.1.</t>
  </si>
  <si>
    <t>8.2.</t>
  </si>
  <si>
    <t>7.3.</t>
  </si>
  <si>
    <t>12.2.</t>
  </si>
  <si>
    <t>10.1.</t>
  </si>
  <si>
    <t>10.2.</t>
  </si>
  <si>
    <t>11.2.</t>
  </si>
  <si>
    <t>12.1.</t>
  </si>
  <si>
    <t>Plastmasas caurteka  D = 0,8m (rievota polivinilhlorīda (PVC), polietilēna (PE) vai polipropilēna (PP), atbilstošas LVS EN 13476, kuru stiprības klase ir ≥SN8, stiepes elastības modulis ≥500 N/mm2) vai analogs</t>
  </si>
  <si>
    <t xml:space="preserve">PE neperforētas caurules D = 75mm </t>
  </si>
  <si>
    <t xml:space="preserve">PE neperforētas caurules D = 125mm </t>
  </si>
  <si>
    <t>tai skaitā pārtīrīšana ar roku darbu 10%</t>
  </si>
  <si>
    <t>tai skaitā pārtīrīšana mehanizēti 10%</t>
  </si>
  <si>
    <t>9.3.</t>
  </si>
  <si>
    <t>DARBU APJOMI</t>
  </si>
  <si>
    <t>1.pielikums</t>
  </si>
  <si>
    <t>Ūdensnoteku ŪSIK Nr. 42416113:04 (pik.0/00 līdz pik.4/25)  un 4246113:12 (pik.0/00 līdz pik.3/85) atjaunošana Stradu pagastā posmā no īpašuma „Ziediņi” līdz īpašumam „Atmiņas”</t>
  </si>
  <si>
    <t>Mērvienība</t>
  </si>
  <si>
    <t>tai skaitā Mežs+sīkmežs</t>
  </si>
  <si>
    <t>ģeotekstils spilvenam, ar 30cm pārlaidumiem šuvē</t>
  </si>
  <si>
    <t>ceļa sega - smilts</t>
  </si>
  <si>
    <t>Caurteku būve Nr. 2</t>
  </si>
  <si>
    <t>8.4.</t>
  </si>
  <si>
    <t>Caurteku būve Nr. 3</t>
  </si>
  <si>
    <t>Ūdensnotekas stiprinājumi</t>
  </si>
  <si>
    <t>GN-16 stiprinājuma izbūve</t>
  </si>
  <si>
    <t>Ūdensnoteku ŪSIK Nr. 424163:02 (pik.0/00 līdz pik.18/42) atjaunošana Stradu pagastā posmā no īpašuma „Dālderi” līdz īpašumam „Krustalīči””</t>
  </si>
  <si>
    <t>Ūdensnoteku ŪSIK Nr. 424163:01 (pik.0/00 līdz pik.17/22) atjaunošana Stradu pagastā posmā no īpašuma „Ceļmalas” līdz īpašumam „Krustalīči”</t>
  </si>
  <si>
    <t>tai skaitā Reti krūmi</t>
  </si>
  <si>
    <t>4.</t>
  </si>
  <si>
    <t>tai skaitā mehanizēti-biomasa</t>
  </si>
  <si>
    <t>4.7.</t>
  </si>
  <si>
    <t>5.</t>
  </si>
  <si>
    <t>Izraktās grunts līdzināšana</t>
  </si>
  <si>
    <t>tai skaitā mehanizēti 80% līdz 10m</t>
  </si>
  <si>
    <t>6.3.</t>
  </si>
  <si>
    <t>Caurteku būve Nr. 1</t>
  </si>
  <si>
    <t>7.1.1.</t>
  </si>
  <si>
    <t>Plastmasas caurteka  D = 1,0m (rievota polivinilhlorīda (PVC), polietilēna (PE) vai polipropilēna (PP), atbilstošas LVS EN 13476, kuru stiprības klase ir ≥SN8, stiepes elastības modulis ≥500 N/mm2) vai analogs</t>
  </si>
  <si>
    <t>7.1.2.</t>
  </si>
  <si>
    <t>7.1.3.</t>
  </si>
  <si>
    <t>7.1.4.</t>
  </si>
  <si>
    <t>7.1.5.</t>
  </si>
  <si>
    <t>7.1.6.</t>
  </si>
  <si>
    <t>7.1.7.</t>
  </si>
  <si>
    <t>7.1.8.</t>
  </si>
  <si>
    <t>7.1.9.</t>
  </si>
  <si>
    <t>7.1.10.</t>
  </si>
  <si>
    <t>7.1.11.</t>
  </si>
  <si>
    <t>7.1.12.</t>
  </si>
  <si>
    <t>ceļa sega - drupināta grants</t>
  </si>
  <si>
    <t>7.1.13.</t>
  </si>
  <si>
    <t>Signālstabiņs (D3, pēc LVS 85, LVS 93 un LVS 12899-3), ar iebūvi</t>
  </si>
  <si>
    <t>7.2.1.</t>
  </si>
  <si>
    <t>7.2.2.</t>
  </si>
  <si>
    <t>7.2.3.</t>
  </si>
  <si>
    <t>7.2.4.</t>
  </si>
  <si>
    <t>7.2.5.</t>
  </si>
  <si>
    <t>7.2.6.</t>
  </si>
  <si>
    <t>7.2.7.</t>
  </si>
  <si>
    <t>7.2.8.</t>
  </si>
  <si>
    <t>7.2.9.</t>
  </si>
  <si>
    <t>7.2.10.</t>
  </si>
  <si>
    <t>7.2.11.</t>
  </si>
  <si>
    <t>7.2.12.</t>
  </si>
  <si>
    <t>7.2.13.</t>
  </si>
  <si>
    <t>7.3.1.</t>
  </si>
  <si>
    <t>7.3.2.</t>
  </si>
  <si>
    <t>7.3.3.</t>
  </si>
  <si>
    <t>7.3.4.</t>
  </si>
  <si>
    <t>7.3.5.</t>
  </si>
  <si>
    <t>7.3.6.</t>
  </si>
  <si>
    <t>7.3.7.</t>
  </si>
  <si>
    <t>7.3.8.</t>
  </si>
  <si>
    <t>7.3.9.</t>
  </si>
  <si>
    <t>7.3.10.</t>
  </si>
  <si>
    <t>7.3.11.</t>
  </si>
  <si>
    <t>9.4.</t>
  </si>
  <si>
    <t>10.3.</t>
  </si>
  <si>
    <t>10.4.</t>
  </si>
  <si>
    <t>10.5.</t>
  </si>
  <si>
    <t xml:space="preserve">PE neperforētas caurules D = 150mm </t>
  </si>
  <si>
    <t>10.8.</t>
  </si>
  <si>
    <t>10.9.</t>
  </si>
  <si>
    <t>10.10.</t>
  </si>
  <si>
    <t>10.11.</t>
  </si>
  <si>
    <t>10.12.</t>
  </si>
  <si>
    <t>Liela diametra drenu kolektora izteku atjaunošana</t>
  </si>
  <si>
    <t>Kolektora caurule, betona Ø30cm, ar iebūvi</t>
  </si>
  <si>
    <t>Kolektora caurule, betona Ø40cm, ar iebūvi</t>
  </si>
  <si>
    <t>11.3.</t>
  </si>
  <si>
    <t>Nogāzes apakšējais nostirprinājums GN-10</t>
  </si>
  <si>
    <t>11.4.</t>
  </si>
  <si>
    <t>Dibena nostirprinājums GN-18</t>
  </si>
  <si>
    <t>11.5.</t>
  </si>
  <si>
    <t>Nogāzes augšējais nostirprinājums GN-3</t>
  </si>
  <si>
    <t>11.6.</t>
  </si>
  <si>
    <t>Gala nogāzes nostirprinājums GN-6</t>
  </si>
  <si>
    <t>11.7.</t>
  </si>
  <si>
    <t>Gala dibena nostiprinājums GN-16</t>
  </si>
  <si>
    <t>11.8.</t>
  </si>
  <si>
    <t>Kolektora iztekas sienas, Betons (C40/45 F150 W10)</t>
  </si>
  <si>
    <t>11.9.</t>
  </si>
  <si>
    <t>Kolektora iztekas sienas, Armatūras siets acs 150x150mm (AIIIØ10mm)</t>
  </si>
  <si>
    <t>11.10.</t>
  </si>
  <si>
    <t>Kolektora iztekas pamatojums, Betons (C40/45 F150 W10)</t>
  </si>
  <si>
    <t>11.11.</t>
  </si>
  <si>
    <t>Kolektora iztekas pamatojums, Armatūras siets acs 150x150mm (AIIIØ10mm)</t>
  </si>
  <si>
    <t>11.12.</t>
  </si>
  <si>
    <t>Kolektora izplūdes nogāzes nostiprinājums, Betons (C40/45 F150 W10)</t>
  </si>
  <si>
    <t>11.13.</t>
  </si>
  <si>
    <t>Kolektora izplūdes nogāzes nostiprinājums, Armatūras siets acs 150x150mm (AIIIØ10mm)</t>
  </si>
  <si>
    <t>11.14.</t>
  </si>
  <si>
    <t>Kolektora izplūdes nogāzes nostiprinājums, Grants pamatojums</t>
  </si>
  <si>
    <t>Akmens kaudzes utilizācija</t>
  </si>
  <si>
    <t>tai skaitā Biezi krūmi</t>
  </si>
  <si>
    <t>tai skaitā Vid. Biezi krūmi+sīkmežs</t>
  </si>
  <si>
    <t>tai skaitā Biezi krūmi+sīkmežs</t>
  </si>
  <si>
    <t>tai skaitā sedimentācijas baseina rakšana ar pārvietošanu pa esošo atbērtni, lai izlīdzinātu 20 cm biezā slānī</t>
  </si>
  <si>
    <t>tai skaitā pārtīrīšana sedimentācijas baseina  50% ar pārvietošanu pa esošo atbērtni, lai izlīdzinātu 20 cm biezā slānī</t>
  </si>
  <si>
    <t>drenu akas atrakšana</t>
  </si>
  <si>
    <t>drenu akas atrakšanas grunts izlīdzināšana 80% apjomā</t>
  </si>
  <si>
    <t>8.3.</t>
  </si>
  <si>
    <t>9.5.</t>
  </si>
  <si>
    <t>9.6.</t>
  </si>
  <si>
    <t>9.7.</t>
  </si>
  <si>
    <t>9.8.</t>
  </si>
  <si>
    <t>10.6.</t>
  </si>
  <si>
    <t>10.7.</t>
  </si>
  <si>
    <t>10.13.</t>
  </si>
  <si>
    <t>Dekoratīvo koku un stādījumu saglabāšanas un pārvietošanas darbi</t>
  </si>
  <si>
    <t>Notekas labā krasta pietekas dīķa dambēšana ar izrakto grunti no sedimentācijas baseina (dambja šķērsplatums piekājē - 6m, nogāzes malu attiecība 1:1,5, dambja virsas pārplūdes atzīme 110.47, dambja virsas augstākā atzīme 111.08)</t>
  </si>
  <si>
    <t>Notekas labā krasta pietekas dīķa dambja nostiprinājumu GN-17 ierīkošana (dibena daļā abās pusēs 2 m platā joslā dambim un tā virsa 3m platā joslā)</t>
  </si>
  <si>
    <t>Notekas labā krasta pietekas dīķa dambja nostiprinājumu GN-7 ierīkošana (nogāžu daļā, abās nogāzēs dambim)</t>
  </si>
  <si>
    <t>Esošās kājinieku laipas novietošana ārpus pārtīrāmas trases un novietošana atpakaļ</t>
  </si>
  <si>
    <t>Zivju resursu saglabāšana dīķos</t>
  </si>
  <si>
    <t>tai skaitā Vid.biezi.kr.</t>
  </si>
  <si>
    <t>7.3.12.</t>
  </si>
  <si>
    <t xml:space="preserve">PE neperforētas caurules D = 250mm </t>
  </si>
  <si>
    <t>GN-6 stiprinājuma izbūve</t>
  </si>
  <si>
    <t>12.1.1.</t>
  </si>
  <si>
    <t>12.1.2.</t>
  </si>
  <si>
    <t>12.2.1.</t>
  </si>
  <si>
    <t>12.2.2.</t>
  </si>
  <si>
    <t>Azbesta šīfera plākšnu utilizācija</t>
  </si>
  <si>
    <t>Kritalu un pielūžņojuma izvākšana</t>
  </si>
  <si>
    <t>Drenāžas akas ierīkošana</t>
  </si>
  <si>
    <t>11.15.</t>
  </si>
  <si>
    <t>11.16.</t>
  </si>
  <si>
    <t>Nogāzes augšdaļas stirprinājums GN-3, ar iebūvi</t>
  </si>
  <si>
    <t>Nogāzes apakšdaļas stirprinājums GN-7, ar iebūvi</t>
  </si>
  <si>
    <t>Drenāžas kolektora caurules PVC D=0,4m (SN6, 6kPa) vai analogs ierīkošana ar pievienojuma mezglu</t>
  </si>
  <si>
    <t>Akas vāks, ar D=2,0m iebūve</t>
  </si>
  <si>
    <t>Akas pamats, ar D=2,0m iebūve</t>
  </si>
  <si>
    <t>Akas grods, ar D=2,0m un h=0,6m iebūve</t>
  </si>
  <si>
    <t>Akas grods, ar D=2,0m un h=0,9m iebūve</t>
  </si>
  <si>
    <t>Akas vāka lūkas iebūve</t>
  </si>
  <si>
    <t>Smilts spilvena zem pamatnes ierīkošanu</t>
  </si>
  <si>
    <t>Grodu saduršuves betonēšana, betons (C40/45 F150 W10)</t>
  </si>
  <si>
    <t>Grodu saduršuves hidroizolācijas ierīkošana, ar bitumena mastiku</t>
  </si>
  <si>
    <t>Ailas ierīkošana grodā, izmēri 300x300mm</t>
  </si>
  <si>
    <t>Ailas restes, ar Ø 8 mm, ierīkošana, izmēri 300x300mm</t>
  </si>
  <si>
    <t>Urbuma, ar  Ø 80 mm ierīkošana</t>
  </si>
  <si>
    <t>Ģeopaklāja lenta</t>
  </si>
  <si>
    <t>Dibena stiprinājums GN-18</t>
  </si>
  <si>
    <t>Dibena nostiprinājums GN-18</t>
  </si>
  <si>
    <t>Nogāzes augšējais nostiprinājums GN-3</t>
  </si>
  <si>
    <t>Gala nogāzes nostiprinājums GN-6</t>
  </si>
  <si>
    <t>Nogāzes apakšējais nostiprinājums GN-10</t>
  </si>
  <si>
    <t>iepirkuma „Meliorācijas sistēmu atjaunošana</t>
  </si>
  <si>
    <t xml:space="preserve"> Gulbenes novada Stradu pagastā” nolikumam</t>
  </si>
  <si>
    <t>ID Nr. GND-2018/58/ELFLA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</si>
</sst>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95">
    <xf numFmtId="0" fontId="0" fillId="0" borderId="0" xfId="0"/>
    <xf numFmtId="0" fontId="0" fillId="0" borderId="0" xfId="0"/>
    <xf numFmtId="2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16" fontId="4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" fontId="4" fillId="0" borderId="8" xfId="0" applyNumberFormat="1" applyFont="1" applyFill="1" applyBorder="1" applyAlignment="1">
      <alignment horizontal="center" vertical="center"/>
    </xf>
    <xf numFmtId="16" fontId="4" fillId="0" borderId="6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9" fillId="0" borderId="0" xfId="1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/>
    </xf>
    <xf numFmtId="2" fontId="5" fillId="0" borderId="7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16" fontId="4" fillId="0" borderId="1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</cellXfs>
  <cellStyles count="2">
    <cellStyle name="Normal 10" xfId="1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"/>
  <sheetViews>
    <sheetView workbookViewId="0">
      <selection activeCell="B4" sqref="B4:D4"/>
    </sheetView>
  </sheetViews>
  <sheetFormatPr defaultColWidth="9.140625" defaultRowHeight="15.75" x14ac:dyDescent="0.25"/>
  <cols>
    <col min="1" max="1" width="9.5703125" style="3" customWidth="1"/>
    <col min="2" max="2" width="62.7109375" style="14" customWidth="1"/>
    <col min="3" max="3" width="11.85546875" style="4" customWidth="1"/>
    <col min="4" max="4" width="10.42578125" style="3" customWidth="1"/>
    <col min="5" max="16384" width="9.140625" style="4"/>
  </cols>
  <sheetData>
    <row r="1" spans="1:4" x14ac:dyDescent="0.25">
      <c r="B1" s="87"/>
      <c r="C1" s="86"/>
      <c r="D1" s="86" t="s">
        <v>94</v>
      </c>
    </row>
    <row r="2" spans="1:4" x14ac:dyDescent="0.25">
      <c r="B2" s="90" t="s">
        <v>248</v>
      </c>
      <c r="C2" s="90"/>
      <c r="D2" s="90"/>
    </row>
    <row r="3" spans="1:4" x14ac:dyDescent="0.25">
      <c r="B3" s="87"/>
      <c r="C3" s="86"/>
      <c r="D3" s="86" t="s">
        <v>249</v>
      </c>
    </row>
    <row r="4" spans="1:4" x14ac:dyDescent="0.25">
      <c r="A4" s="44"/>
      <c r="B4" s="93" t="s">
        <v>250</v>
      </c>
      <c r="C4" s="93"/>
      <c r="D4" s="93"/>
    </row>
    <row r="5" spans="1:4" x14ac:dyDescent="0.25">
      <c r="A5" s="44"/>
      <c r="B5" s="3"/>
      <c r="C5" s="14"/>
      <c r="D5" s="4"/>
    </row>
    <row r="6" spans="1:4" x14ac:dyDescent="0.25">
      <c r="A6" s="92" t="s">
        <v>93</v>
      </c>
      <c r="B6" s="92"/>
      <c r="C6" s="92"/>
      <c r="D6" s="92"/>
    </row>
    <row r="7" spans="1:4" ht="50.25" customHeight="1" x14ac:dyDescent="0.25">
      <c r="A7" s="94" t="s">
        <v>95</v>
      </c>
      <c r="B7" s="94"/>
      <c r="C7" s="94"/>
      <c r="D7" s="94"/>
    </row>
    <row r="8" spans="1:4" ht="16.5" thickBot="1" x14ac:dyDescent="0.3">
      <c r="A8" s="22"/>
      <c r="B8" s="43"/>
      <c r="C8" s="10"/>
      <c r="D8" s="22"/>
    </row>
    <row r="9" spans="1:4" ht="16.5" thickBot="1" x14ac:dyDescent="0.3">
      <c r="A9" s="39" t="s">
        <v>0</v>
      </c>
      <c r="B9" s="41" t="s">
        <v>14</v>
      </c>
      <c r="C9" s="41" t="s">
        <v>96</v>
      </c>
      <c r="D9" s="42" t="s">
        <v>12</v>
      </c>
    </row>
    <row r="10" spans="1:4" ht="16.5" thickBot="1" x14ac:dyDescent="0.3">
      <c r="A10" s="39" t="s">
        <v>0</v>
      </c>
      <c r="B10" s="41" t="s">
        <v>14</v>
      </c>
      <c r="C10" s="41" t="s">
        <v>8</v>
      </c>
      <c r="D10" s="42" t="s">
        <v>12</v>
      </c>
    </row>
    <row r="11" spans="1:4" ht="16.5" thickBot="1" x14ac:dyDescent="0.3">
      <c r="A11" s="39">
        <v>1</v>
      </c>
      <c r="B11" s="40" t="s">
        <v>15</v>
      </c>
      <c r="C11" s="41" t="s">
        <v>11</v>
      </c>
      <c r="D11" s="41">
        <v>808</v>
      </c>
    </row>
    <row r="12" spans="1:4" ht="16.5" thickBot="1" x14ac:dyDescent="0.3">
      <c r="A12" s="6">
        <v>2</v>
      </c>
      <c r="B12" s="7" t="s">
        <v>1</v>
      </c>
      <c r="C12" s="8" t="s">
        <v>3</v>
      </c>
      <c r="D12" s="46">
        <f>SUM(D13:D16)</f>
        <v>0.77</v>
      </c>
    </row>
    <row r="13" spans="1:4" x14ac:dyDescent="0.25">
      <c r="A13" s="5" t="s">
        <v>34</v>
      </c>
      <c r="B13" s="18" t="s">
        <v>107</v>
      </c>
      <c r="C13" s="19" t="s">
        <v>3</v>
      </c>
      <c r="D13" s="19">
        <v>0.04</v>
      </c>
    </row>
    <row r="14" spans="1:4" x14ac:dyDescent="0.25">
      <c r="A14" s="24" t="s">
        <v>36</v>
      </c>
      <c r="B14" s="11" t="s">
        <v>194</v>
      </c>
      <c r="C14" s="37" t="s">
        <v>3</v>
      </c>
      <c r="D14" s="37">
        <v>0.18</v>
      </c>
    </row>
    <row r="15" spans="1:4" x14ac:dyDescent="0.25">
      <c r="A15" s="24" t="s">
        <v>37</v>
      </c>
      <c r="B15" s="11" t="s">
        <v>195</v>
      </c>
      <c r="C15" s="37" t="s">
        <v>3</v>
      </c>
      <c r="D15" s="37">
        <v>0.13</v>
      </c>
    </row>
    <row r="16" spans="1:4" ht="16.5" thickBot="1" x14ac:dyDescent="0.3">
      <c r="A16" s="32" t="s">
        <v>72</v>
      </c>
      <c r="B16" s="16" t="s">
        <v>196</v>
      </c>
      <c r="C16" s="17" t="s">
        <v>3</v>
      </c>
      <c r="D16" s="17">
        <v>0.42</v>
      </c>
    </row>
    <row r="17" spans="1:4" ht="16.5" thickBot="1" x14ac:dyDescent="0.3">
      <c r="A17" s="6">
        <v>3</v>
      </c>
      <c r="B17" s="7" t="s">
        <v>16</v>
      </c>
      <c r="C17" s="8" t="s">
        <v>3</v>
      </c>
      <c r="D17" s="8">
        <v>0.77</v>
      </c>
    </row>
    <row r="18" spans="1:4" x14ac:dyDescent="0.25">
      <c r="A18" s="5" t="s">
        <v>38</v>
      </c>
      <c r="B18" s="18" t="s">
        <v>56</v>
      </c>
      <c r="C18" s="19" t="s">
        <v>3</v>
      </c>
      <c r="D18" s="19">
        <v>0.77</v>
      </c>
    </row>
    <row r="19" spans="1:4" ht="16.5" thickBot="1" x14ac:dyDescent="0.3">
      <c r="A19" s="32" t="s">
        <v>55</v>
      </c>
      <c r="B19" s="16" t="s">
        <v>57</v>
      </c>
      <c r="C19" s="17" t="s">
        <v>3</v>
      </c>
      <c r="D19" s="17">
        <v>0.77</v>
      </c>
    </row>
    <row r="20" spans="1:4" ht="16.5" thickBot="1" x14ac:dyDescent="0.3">
      <c r="A20" s="52" t="s">
        <v>108</v>
      </c>
      <c r="B20" s="53" t="s">
        <v>4</v>
      </c>
      <c r="C20" s="54" t="s">
        <v>9</v>
      </c>
      <c r="D20" s="58">
        <f>SUM(D21:D27)</f>
        <v>2567.8500000000004</v>
      </c>
    </row>
    <row r="21" spans="1:4" x14ac:dyDescent="0.25">
      <c r="A21" s="33" t="s">
        <v>39</v>
      </c>
      <c r="B21" s="18" t="s">
        <v>17</v>
      </c>
      <c r="C21" s="19" t="s">
        <v>9</v>
      </c>
      <c r="D21" s="36">
        <v>26.46</v>
      </c>
    </row>
    <row r="22" spans="1:4" x14ac:dyDescent="0.25">
      <c r="A22" s="15" t="s">
        <v>40</v>
      </c>
      <c r="B22" s="11" t="s">
        <v>18</v>
      </c>
      <c r="C22" s="37" t="s">
        <v>9</v>
      </c>
      <c r="D22" s="2">
        <f>824.14-D21</f>
        <v>797.68</v>
      </c>
    </row>
    <row r="23" spans="1:4" x14ac:dyDescent="0.25">
      <c r="A23" s="15" t="s">
        <v>41</v>
      </c>
      <c r="B23" s="11" t="s">
        <v>109</v>
      </c>
      <c r="C23" s="37" t="s">
        <v>9</v>
      </c>
      <c r="D23" s="2">
        <v>206.03</v>
      </c>
    </row>
    <row r="24" spans="1:4" ht="31.5" x14ac:dyDescent="0.25">
      <c r="A24" s="15" t="s">
        <v>42</v>
      </c>
      <c r="B24" s="12" t="s">
        <v>197</v>
      </c>
      <c r="C24" s="37" t="s">
        <v>9</v>
      </c>
      <c r="D24" s="2">
        <v>970.18</v>
      </c>
    </row>
    <row r="25" spans="1:4" x14ac:dyDescent="0.25">
      <c r="A25" s="15" t="s">
        <v>48</v>
      </c>
      <c r="B25" s="11" t="s">
        <v>90</v>
      </c>
      <c r="C25" s="37" t="s">
        <v>9</v>
      </c>
      <c r="D25" s="2">
        <f>ROUND((D21*0.1),2)</f>
        <v>2.65</v>
      </c>
    </row>
    <row r="26" spans="1:4" x14ac:dyDescent="0.25">
      <c r="A26" s="15" t="s">
        <v>49</v>
      </c>
      <c r="B26" s="11" t="s">
        <v>91</v>
      </c>
      <c r="C26" s="37" t="s">
        <v>9</v>
      </c>
      <c r="D26" s="2">
        <f>567.5-D25-D27</f>
        <v>79.760000000000048</v>
      </c>
    </row>
    <row r="27" spans="1:4" ht="32.25" thickBot="1" x14ac:dyDescent="0.3">
      <c r="A27" s="34" t="s">
        <v>110</v>
      </c>
      <c r="B27" s="23" t="s">
        <v>198</v>
      </c>
      <c r="C27" s="17" t="s">
        <v>9</v>
      </c>
      <c r="D27" s="47">
        <v>485.09</v>
      </c>
    </row>
    <row r="28" spans="1:4" ht="16.5" thickBot="1" x14ac:dyDescent="0.3">
      <c r="A28" s="6" t="s">
        <v>111</v>
      </c>
      <c r="B28" s="7" t="s">
        <v>112</v>
      </c>
      <c r="C28" s="8" t="s">
        <v>9</v>
      </c>
      <c r="D28" s="46">
        <f>SUM(D29:D29)</f>
        <v>2054.2800000000002</v>
      </c>
    </row>
    <row r="29" spans="1:4" ht="16.5" thickBot="1" x14ac:dyDescent="0.3">
      <c r="A29" s="59" t="s">
        <v>73</v>
      </c>
      <c r="B29" s="60" t="s">
        <v>113</v>
      </c>
      <c r="C29" s="61" t="s">
        <v>9</v>
      </c>
      <c r="D29" s="62">
        <v>2054.2800000000002</v>
      </c>
    </row>
    <row r="30" spans="1:4" ht="16.5" thickBot="1" x14ac:dyDescent="0.3">
      <c r="A30" s="6">
        <v>6</v>
      </c>
      <c r="B30" s="7" t="s">
        <v>5</v>
      </c>
      <c r="C30" s="8" t="s">
        <v>6</v>
      </c>
      <c r="D30" s="8">
        <v>2</v>
      </c>
    </row>
    <row r="31" spans="1:4" x14ac:dyDescent="0.25">
      <c r="A31" s="5" t="s">
        <v>46</v>
      </c>
      <c r="B31" s="18" t="s">
        <v>199</v>
      </c>
      <c r="C31" s="19" t="s">
        <v>9</v>
      </c>
      <c r="D31" s="36">
        <v>2.88</v>
      </c>
    </row>
    <row r="32" spans="1:4" x14ac:dyDescent="0.25">
      <c r="A32" s="24" t="s">
        <v>47</v>
      </c>
      <c r="B32" s="11" t="s">
        <v>200</v>
      </c>
      <c r="C32" s="37" t="s">
        <v>9</v>
      </c>
      <c r="D32" s="2">
        <v>2.2999999999999998</v>
      </c>
    </row>
    <row r="33" spans="1:4" ht="16.5" thickBot="1" x14ac:dyDescent="0.3">
      <c r="A33" s="32" t="s">
        <v>114</v>
      </c>
      <c r="B33" s="16" t="s">
        <v>60</v>
      </c>
      <c r="C33" s="17" t="s">
        <v>9</v>
      </c>
      <c r="D33" s="47">
        <v>5.18</v>
      </c>
    </row>
    <row r="34" spans="1:4" ht="16.5" thickBot="1" x14ac:dyDescent="0.3">
      <c r="A34" s="6">
        <v>7</v>
      </c>
      <c r="B34" s="7" t="s">
        <v>25</v>
      </c>
      <c r="C34" s="8" t="s">
        <v>6</v>
      </c>
      <c r="D34" s="46">
        <v>6</v>
      </c>
    </row>
    <row r="35" spans="1:4" x14ac:dyDescent="0.25">
      <c r="A35" s="33" t="s">
        <v>43</v>
      </c>
      <c r="B35" s="18" t="s">
        <v>26</v>
      </c>
      <c r="C35" s="19" t="s">
        <v>9</v>
      </c>
      <c r="D35" s="36">
        <v>150</v>
      </c>
    </row>
    <row r="36" spans="1:4" ht="16.5" thickBot="1" x14ac:dyDescent="0.3">
      <c r="A36" s="34" t="s">
        <v>44</v>
      </c>
      <c r="B36" s="16" t="s">
        <v>77</v>
      </c>
      <c r="C36" s="17" t="s">
        <v>10</v>
      </c>
      <c r="D36" s="47">
        <v>53.75</v>
      </c>
    </row>
    <row r="37" spans="1:4" ht="16.5" thickBot="1" x14ac:dyDescent="0.3">
      <c r="A37" s="6">
        <v>8</v>
      </c>
      <c r="B37" s="7" t="s">
        <v>27</v>
      </c>
      <c r="C37" s="8" t="s">
        <v>3</v>
      </c>
      <c r="D37" s="46">
        <v>0.81</v>
      </c>
    </row>
    <row r="38" spans="1:4" x14ac:dyDescent="0.25">
      <c r="A38" s="5" t="s">
        <v>79</v>
      </c>
      <c r="B38" s="18" t="s">
        <v>28</v>
      </c>
      <c r="C38" s="19" t="s">
        <v>3</v>
      </c>
      <c r="D38" s="36">
        <v>0.81</v>
      </c>
    </row>
    <row r="39" spans="1:4" x14ac:dyDescent="0.25">
      <c r="A39" s="24" t="s">
        <v>80</v>
      </c>
      <c r="B39" s="11" t="s">
        <v>29</v>
      </c>
      <c r="C39" s="37" t="s">
        <v>3</v>
      </c>
      <c r="D39" s="2">
        <v>0.77</v>
      </c>
    </row>
    <row r="40" spans="1:4" x14ac:dyDescent="0.25">
      <c r="A40" s="24" t="s">
        <v>201</v>
      </c>
      <c r="B40" s="11" t="s">
        <v>70</v>
      </c>
      <c r="C40" s="37" t="s">
        <v>3</v>
      </c>
      <c r="D40" s="2">
        <v>0.12</v>
      </c>
    </row>
    <row r="41" spans="1:4" ht="16.5" thickBot="1" x14ac:dyDescent="0.3">
      <c r="A41" s="32" t="s">
        <v>101</v>
      </c>
      <c r="B41" s="16" t="s">
        <v>68</v>
      </c>
      <c r="C41" s="17" t="s">
        <v>3</v>
      </c>
      <c r="D41" s="47">
        <v>0.7</v>
      </c>
    </row>
    <row r="42" spans="1:4" ht="16.5" thickBot="1" x14ac:dyDescent="0.3">
      <c r="A42" s="6">
        <v>9</v>
      </c>
      <c r="B42" s="7" t="s">
        <v>30</v>
      </c>
      <c r="C42" s="8" t="s">
        <v>6</v>
      </c>
      <c r="D42" s="46">
        <v>8</v>
      </c>
    </row>
    <row r="43" spans="1:4" x14ac:dyDescent="0.25">
      <c r="A43" s="5" t="s">
        <v>67</v>
      </c>
      <c r="B43" s="18" t="s">
        <v>88</v>
      </c>
      <c r="C43" s="27" t="s">
        <v>11</v>
      </c>
      <c r="D43" s="28">
        <v>10</v>
      </c>
    </row>
    <row r="44" spans="1:4" ht="15.75" customHeight="1" x14ac:dyDescent="0.25">
      <c r="A44" s="24" t="s">
        <v>76</v>
      </c>
      <c r="B44" s="11" t="s">
        <v>13</v>
      </c>
      <c r="C44" s="13" t="s">
        <v>11</v>
      </c>
      <c r="D44" s="21">
        <v>4</v>
      </c>
    </row>
    <row r="45" spans="1:4" ht="15.75" customHeight="1" x14ac:dyDescent="0.25">
      <c r="A45" s="24" t="s">
        <v>92</v>
      </c>
      <c r="B45" s="11" t="s">
        <v>89</v>
      </c>
      <c r="C45" s="13" t="s">
        <v>11</v>
      </c>
      <c r="D45" s="21">
        <v>2</v>
      </c>
    </row>
    <row r="46" spans="1:4" x14ac:dyDescent="0.25">
      <c r="A46" s="24" t="s">
        <v>156</v>
      </c>
      <c r="B46" s="11" t="s">
        <v>69</v>
      </c>
      <c r="C46" s="37" t="s">
        <v>10</v>
      </c>
      <c r="D46" s="2">
        <v>22.4</v>
      </c>
    </row>
    <row r="47" spans="1:4" x14ac:dyDescent="0.25">
      <c r="A47" s="24" t="s">
        <v>202</v>
      </c>
      <c r="B47" s="11" t="s">
        <v>78</v>
      </c>
      <c r="C47" s="37" t="s">
        <v>9</v>
      </c>
      <c r="D47" s="2">
        <v>0.48</v>
      </c>
    </row>
    <row r="48" spans="1:4" x14ac:dyDescent="0.25">
      <c r="A48" s="24" t="s">
        <v>203</v>
      </c>
      <c r="B48" s="11" t="s">
        <v>31</v>
      </c>
      <c r="C48" s="37" t="s">
        <v>6</v>
      </c>
      <c r="D48" s="2">
        <v>32</v>
      </c>
    </row>
    <row r="49" spans="1:4" x14ac:dyDescent="0.25">
      <c r="A49" s="24" t="s">
        <v>204</v>
      </c>
      <c r="B49" s="11" t="s">
        <v>32</v>
      </c>
      <c r="C49" s="37" t="s">
        <v>9</v>
      </c>
      <c r="D49" s="2">
        <v>8</v>
      </c>
    </row>
    <row r="50" spans="1:4" ht="16.5" thickBot="1" x14ac:dyDescent="0.3">
      <c r="A50" s="32" t="s">
        <v>205</v>
      </c>
      <c r="B50" s="16" t="s">
        <v>33</v>
      </c>
      <c r="C50" s="17" t="s">
        <v>10</v>
      </c>
      <c r="D50" s="47">
        <v>1.6</v>
      </c>
    </row>
    <row r="51" spans="1:4" ht="16.5" thickBot="1" x14ac:dyDescent="0.3">
      <c r="A51" s="6">
        <v>10</v>
      </c>
      <c r="B51" s="7" t="s">
        <v>166</v>
      </c>
      <c r="C51" s="8" t="s">
        <v>54</v>
      </c>
      <c r="D51" s="46">
        <v>1</v>
      </c>
    </row>
    <row r="52" spans="1:4" x14ac:dyDescent="0.25">
      <c r="A52" s="5" t="s">
        <v>83</v>
      </c>
      <c r="B52" s="38" t="s">
        <v>167</v>
      </c>
      <c r="C52" s="19" t="s">
        <v>11</v>
      </c>
      <c r="D52" s="36">
        <v>4</v>
      </c>
    </row>
    <row r="53" spans="1:4" x14ac:dyDescent="0.25">
      <c r="A53" s="24" t="s">
        <v>84</v>
      </c>
      <c r="B53" s="12" t="s">
        <v>247</v>
      </c>
      <c r="C53" s="37" t="s">
        <v>10</v>
      </c>
      <c r="D53" s="37">
        <v>9.56</v>
      </c>
    </row>
    <row r="54" spans="1:4" x14ac:dyDescent="0.25">
      <c r="A54" s="24" t="s">
        <v>157</v>
      </c>
      <c r="B54" s="12" t="s">
        <v>244</v>
      </c>
      <c r="C54" s="37" t="s">
        <v>10</v>
      </c>
      <c r="D54" s="37">
        <v>4.5</v>
      </c>
    </row>
    <row r="55" spans="1:4" x14ac:dyDescent="0.25">
      <c r="A55" s="55" t="s">
        <v>158</v>
      </c>
      <c r="B55" s="12" t="s">
        <v>245</v>
      </c>
      <c r="C55" s="37" t="s">
        <v>10</v>
      </c>
      <c r="D55" s="37">
        <v>17.57</v>
      </c>
    </row>
    <row r="56" spans="1:4" x14ac:dyDescent="0.25">
      <c r="A56" s="24" t="s">
        <v>159</v>
      </c>
      <c r="B56" s="12" t="s">
        <v>246</v>
      </c>
      <c r="C56" s="37" t="s">
        <v>10</v>
      </c>
      <c r="D56" s="37">
        <v>4.8</v>
      </c>
    </row>
    <row r="57" spans="1:4" ht="15.75" customHeight="1" x14ac:dyDescent="0.25">
      <c r="A57" s="24" t="s">
        <v>206</v>
      </c>
      <c r="B57" s="12" t="s">
        <v>178</v>
      </c>
      <c r="C57" s="37" t="s">
        <v>10</v>
      </c>
      <c r="D57" s="37">
        <v>1.6</v>
      </c>
    </row>
    <row r="58" spans="1:4" ht="15.75" customHeight="1" x14ac:dyDescent="0.25">
      <c r="A58" s="24" t="s">
        <v>207</v>
      </c>
      <c r="B58" s="12" t="s">
        <v>180</v>
      </c>
      <c r="C58" s="37" t="s">
        <v>9</v>
      </c>
      <c r="D58" s="2">
        <v>0.22</v>
      </c>
    </row>
    <row r="59" spans="1:4" ht="31.5" x14ac:dyDescent="0.25">
      <c r="A59" s="24" t="s">
        <v>161</v>
      </c>
      <c r="B59" s="12" t="s">
        <v>182</v>
      </c>
      <c r="C59" s="37" t="s">
        <v>10</v>
      </c>
      <c r="D59" s="2">
        <v>1.1000000000000001</v>
      </c>
    </row>
    <row r="60" spans="1:4" x14ac:dyDescent="0.25">
      <c r="A60" s="24" t="s">
        <v>162</v>
      </c>
      <c r="B60" s="12" t="s">
        <v>184</v>
      </c>
      <c r="C60" s="37" t="s">
        <v>9</v>
      </c>
      <c r="D60" s="2">
        <v>0.2</v>
      </c>
    </row>
    <row r="61" spans="1:4" ht="31.5" x14ac:dyDescent="0.25">
      <c r="A61" s="24" t="s">
        <v>163</v>
      </c>
      <c r="B61" s="12" t="s">
        <v>186</v>
      </c>
      <c r="C61" s="37" t="s">
        <v>10</v>
      </c>
      <c r="D61" s="2">
        <v>2</v>
      </c>
    </row>
    <row r="62" spans="1:4" ht="31.5" x14ac:dyDescent="0.25">
      <c r="A62" s="24" t="s">
        <v>164</v>
      </c>
      <c r="B62" s="12" t="s">
        <v>188</v>
      </c>
      <c r="C62" s="37" t="s">
        <v>9</v>
      </c>
      <c r="D62" s="2">
        <v>0.13</v>
      </c>
    </row>
    <row r="63" spans="1:4" ht="15.75" customHeight="1" x14ac:dyDescent="0.25">
      <c r="A63" s="24" t="s">
        <v>165</v>
      </c>
      <c r="B63" s="12" t="s">
        <v>190</v>
      </c>
      <c r="C63" s="37" t="s">
        <v>10</v>
      </c>
      <c r="D63" s="2">
        <v>1.25</v>
      </c>
    </row>
    <row r="64" spans="1:4" ht="16.5" thickBot="1" x14ac:dyDescent="0.3">
      <c r="A64" s="32" t="s">
        <v>208</v>
      </c>
      <c r="B64" s="23" t="s">
        <v>192</v>
      </c>
      <c r="C64" s="17" t="s">
        <v>9</v>
      </c>
      <c r="D64" s="17">
        <v>0.13</v>
      </c>
    </row>
    <row r="65" spans="1:4" ht="16.5" thickBot="1" x14ac:dyDescent="0.3">
      <c r="A65" s="6">
        <v>11</v>
      </c>
      <c r="B65" s="7" t="s">
        <v>225</v>
      </c>
      <c r="C65" s="8" t="s">
        <v>54</v>
      </c>
      <c r="D65" s="46">
        <v>1</v>
      </c>
    </row>
    <row r="66" spans="1:4" ht="31.5" x14ac:dyDescent="0.25">
      <c r="A66" s="5" t="s">
        <v>45</v>
      </c>
      <c r="B66" s="88" t="s">
        <v>230</v>
      </c>
      <c r="C66" s="61" t="s">
        <v>11</v>
      </c>
      <c r="D66" s="62">
        <v>4</v>
      </c>
    </row>
    <row r="67" spans="1:4" x14ac:dyDescent="0.25">
      <c r="A67" s="24" t="s">
        <v>85</v>
      </c>
      <c r="B67" s="12" t="s">
        <v>231</v>
      </c>
      <c r="C67" s="37" t="s">
        <v>54</v>
      </c>
      <c r="D67" s="37">
        <v>1</v>
      </c>
    </row>
    <row r="68" spans="1:4" x14ac:dyDescent="0.25">
      <c r="A68" s="24" t="s">
        <v>169</v>
      </c>
      <c r="B68" s="12" t="s">
        <v>232</v>
      </c>
      <c r="C68" s="37" t="s">
        <v>54</v>
      </c>
      <c r="D68" s="37">
        <v>1</v>
      </c>
    </row>
    <row r="69" spans="1:4" x14ac:dyDescent="0.25">
      <c r="A69" s="55" t="s">
        <v>171</v>
      </c>
      <c r="B69" s="12" t="s">
        <v>233</v>
      </c>
      <c r="C69" s="37" t="s">
        <v>54</v>
      </c>
      <c r="D69" s="37">
        <v>1</v>
      </c>
    </row>
    <row r="70" spans="1:4" x14ac:dyDescent="0.25">
      <c r="A70" s="24" t="s">
        <v>173</v>
      </c>
      <c r="B70" s="12" t="s">
        <v>234</v>
      </c>
      <c r="C70" s="37" t="s">
        <v>54</v>
      </c>
      <c r="D70" s="37">
        <v>2</v>
      </c>
    </row>
    <row r="71" spans="1:4" x14ac:dyDescent="0.25">
      <c r="A71" s="24" t="s">
        <v>175</v>
      </c>
      <c r="B71" s="12" t="s">
        <v>235</v>
      </c>
      <c r="C71" s="37" t="s">
        <v>54</v>
      </c>
      <c r="D71" s="37">
        <v>1</v>
      </c>
    </row>
    <row r="72" spans="1:4" x14ac:dyDescent="0.25">
      <c r="A72" s="24" t="s">
        <v>177</v>
      </c>
      <c r="B72" s="12" t="s">
        <v>236</v>
      </c>
      <c r="C72" s="37" t="s">
        <v>9</v>
      </c>
      <c r="D72" s="37">
        <v>0.63</v>
      </c>
    </row>
    <row r="73" spans="1:4" ht="15" customHeight="1" x14ac:dyDescent="0.25">
      <c r="A73" s="24" t="s">
        <v>179</v>
      </c>
      <c r="B73" s="12" t="s">
        <v>237</v>
      </c>
      <c r="C73" s="37" t="s">
        <v>9</v>
      </c>
      <c r="D73" s="37">
        <v>0.13</v>
      </c>
    </row>
    <row r="74" spans="1:4" ht="15" customHeight="1" x14ac:dyDescent="0.25">
      <c r="A74" s="24" t="s">
        <v>181</v>
      </c>
      <c r="B74" s="12" t="s">
        <v>238</v>
      </c>
      <c r="C74" s="37" t="s">
        <v>10</v>
      </c>
      <c r="D74" s="37">
        <v>7.54</v>
      </c>
    </row>
    <row r="75" spans="1:4" ht="15" customHeight="1" x14ac:dyDescent="0.25">
      <c r="A75" s="24" t="s">
        <v>183</v>
      </c>
      <c r="B75" s="12" t="s">
        <v>239</v>
      </c>
      <c r="C75" s="37" t="s">
        <v>54</v>
      </c>
      <c r="D75" s="89">
        <v>3</v>
      </c>
    </row>
    <row r="76" spans="1:4" ht="15" customHeight="1" x14ac:dyDescent="0.25">
      <c r="A76" s="24" t="s">
        <v>185</v>
      </c>
      <c r="B76" s="12" t="s">
        <v>240</v>
      </c>
      <c r="C76" s="37" t="s">
        <v>54</v>
      </c>
      <c r="D76" s="37">
        <v>3</v>
      </c>
    </row>
    <row r="77" spans="1:4" x14ac:dyDescent="0.25">
      <c r="A77" s="24" t="s">
        <v>187</v>
      </c>
      <c r="B77" s="12" t="s">
        <v>241</v>
      </c>
      <c r="C77" s="37" t="s">
        <v>54</v>
      </c>
      <c r="D77" s="37">
        <v>3</v>
      </c>
    </row>
    <row r="78" spans="1:4" x14ac:dyDescent="0.25">
      <c r="A78" s="37" t="s">
        <v>189</v>
      </c>
      <c r="B78" s="12" t="s">
        <v>242</v>
      </c>
      <c r="C78" s="37" t="s">
        <v>10</v>
      </c>
      <c r="D78" s="37">
        <v>2.36</v>
      </c>
    </row>
    <row r="79" spans="1:4" x14ac:dyDescent="0.25">
      <c r="A79" s="37" t="s">
        <v>191</v>
      </c>
      <c r="B79" s="12" t="s">
        <v>243</v>
      </c>
      <c r="C79" s="37" t="s">
        <v>11</v>
      </c>
      <c r="D79" s="37">
        <v>10</v>
      </c>
    </row>
    <row r="80" spans="1:4" x14ac:dyDescent="0.25">
      <c r="A80" s="37" t="s">
        <v>226</v>
      </c>
      <c r="B80" s="12" t="s">
        <v>228</v>
      </c>
      <c r="C80" s="37" t="s">
        <v>10</v>
      </c>
      <c r="D80" s="37">
        <v>2.46</v>
      </c>
    </row>
    <row r="81" spans="1:4" ht="16.5" thickBot="1" x14ac:dyDescent="0.3">
      <c r="A81" s="74" t="s">
        <v>227</v>
      </c>
      <c r="B81" s="88" t="s">
        <v>229</v>
      </c>
      <c r="C81" s="61" t="s">
        <v>10</v>
      </c>
      <c r="D81" s="62">
        <v>37.5</v>
      </c>
    </row>
    <row r="82" spans="1:4" ht="29.25" thickBot="1" x14ac:dyDescent="0.3">
      <c r="A82" s="63">
        <v>12</v>
      </c>
      <c r="B82" s="64" t="s">
        <v>209</v>
      </c>
      <c r="C82" s="65" t="s">
        <v>3</v>
      </c>
      <c r="D82" s="65">
        <v>0.6</v>
      </c>
    </row>
    <row r="83" spans="1:4" ht="57.75" thickBot="1" x14ac:dyDescent="0.3">
      <c r="A83" s="66">
        <v>13</v>
      </c>
      <c r="B83" s="67" t="s">
        <v>210</v>
      </c>
      <c r="C83" s="68" t="s">
        <v>9</v>
      </c>
      <c r="D83" s="68">
        <v>72</v>
      </c>
    </row>
    <row r="84" spans="1:4" ht="43.5" thickBot="1" x14ac:dyDescent="0.3">
      <c r="A84" s="63">
        <v>14</v>
      </c>
      <c r="B84" s="64" t="s">
        <v>211</v>
      </c>
      <c r="C84" s="65" t="s">
        <v>10</v>
      </c>
      <c r="D84" s="65">
        <f>(2+2+3)*12</f>
        <v>84</v>
      </c>
    </row>
    <row r="85" spans="1:4" ht="29.25" thickBot="1" x14ac:dyDescent="0.3">
      <c r="A85" s="66">
        <v>15</v>
      </c>
      <c r="B85" s="67" t="s">
        <v>212</v>
      </c>
      <c r="C85" s="68" t="s">
        <v>10</v>
      </c>
      <c r="D85" s="68">
        <f>3.25*24</f>
        <v>78</v>
      </c>
    </row>
    <row r="86" spans="1:4" ht="32.25" thickBot="1" x14ac:dyDescent="0.3">
      <c r="A86" s="63">
        <v>16</v>
      </c>
      <c r="B86" s="69" t="s">
        <v>213</v>
      </c>
      <c r="C86" s="70" t="s">
        <v>54</v>
      </c>
      <c r="D86" s="70">
        <v>1</v>
      </c>
    </row>
    <row r="87" spans="1:4" ht="16.5" thickBot="1" x14ac:dyDescent="0.3">
      <c r="A87" s="63">
        <v>17</v>
      </c>
      <c r="B87" s="69" t="s">
        <v>214</v>
      </c>
      <c r="C87" s="70" t="s">
        <v>3</v>
      </c>
      <c r="D87" s="70">
        <v>0.2</v>
      </c>
    </row>
    <row r="88" spans="1:4" ht="16.5" thickBot="1" x14ac:dyDescent="0.3">
      <c r="A88" s="71">
        <v>18</v>
      </c>
      <c r="B88" s="72" t="s">
        <v>50</v>
      </c>
      <c r="C88" s="73" t="s">
        <v>51</v>
      </c>
      <c r="D88" s="73">
        <v>1</v>
      </c>
    </row>
    <row r="89" spans="1:4" x14ac:dyDescent="0.25">
      <c r="A89" s="91" t="s">
        <v>2</v>
      </c>
      <c r="B89" s="91"/>
      <c r="C89" s="91"/>
      <c r="D89" s="91"/>
    </row>
  </sheetData>
  <mergeCells count="5">
    <mergeCell ref="B2:D2"/>
    <mergeCell ref="A89:D89"/>
    <mergeCell ref="A6:D6"/>
    <mergeCell ref="B4:D4"/>
    <mergeCell ref="A7:D7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workbookViewId="0">
      <selection activeCell="B4" sqref="B4:D4"/>
    </sheetView>
  </sheetViews>
  <sheetFormatPr defaultRowHeight="15.75" x14ac:dyDescent="0.25"/>
  <cols>
    <col min="1" max="1" width="9.5703125" style="3" customWidth="1"/>
    <col min="2" max="2" width="62.7109375" style="14" customWidth="1"/>
    <col min="3" max="3" width="11.85546875" style="4" customWidth="1"/>
    <col min="4" max="4" width="10.42578125" style="3" customWidth="1"/>
  </cols>
  <sheetData>
    <row r="1" spans="1:4" s="4" customFormat="1" x14ac:dyDescent="0.25">
      <c r="A1" s="3"/>
      <c r="B1" s="87"/>
      <c r="C1" s="86"/>
      <c r="D1" s="86" t="s">
        <v>94</v>
      </c>
    </row>
    <row r="2" spans="1:4" s="4" customFormat="1" x14ac:dyDescent="0.25">
      <c r="A2" s="3"/>
      <c r="B2" s="90" t="s">
        <v>248</v>
      </c>
      <c r="C2" s="90"/>
      <c r="D2" s="90"/>
    </row>
    <row r="3" spans="1:4" s="4" customFormat="1" x14ac:dyDescent="0.25">
      <c r="A3" s="3"/>
      <c r="B3" s="87"/>
      <c r="C3" s="86"/>
      <c r="D3" s="86" t="s">
        <v>249</v>
      </c>
    </row>
    <row r="4" spans="1:4" s="4" customFormat="1" x14ac:dyDescent="0.25">
      <c r="A4" s="44"/>
      <c r="B4" s="93" t="s">
        <v>250</v>
      </c>
      <c r="C4" s="93"/>
      <c r="D4" s="93"/>
    </row>
    <row r="5" spans="1:4" s="4" customFormat="1" x14ac:dyDescent="0.25">
      <c r="A5" s="44"/>
      <c r="B5" s="87"/>
      <c r="C5" s="87"/>
      <c r="D5" s="87"/>
    </row>
    <row r="6" spans="1:4" x14ac:dyDescent="0.25">
      <c r="A6" s="92" t="s">
        <v>93</v>
      </c>
      <c r="B6" s="92"/>
      <c r="C6" s="92"/>
      <c r="D6" s="92"/>
    </row>
    <row r="7" spans="1:4" ht="46.5" customHeight="1" x14ac:dyDescent="0.25">
      <c r="A7" s="94" t="s">
        <v>105</v>
      </c>
      <c r="B7" s="94"/>
      <c r="C7" s="94"/>
      <c r="D7" s="94"/>
    </row>
    <row r="8" spans="1:4" ht="16.5" thickBot="1" x14ac:dyDescent="0.3">
      <c r="A8" s="22"/>
      <c r="B8" s="45"/>
      <c r="C8" s="10"/>
      <c r="D8" s="22"/>
    </row>
    <row r="9" spans="1:4" ht="16.5" thickBot="1" x14ac:dyDescent="0.3">
      <c r="A9" s="6" t="s">
        <v>0</v>
      </c>
      <c r="B9" s="8" t="s">
        <v>14</v>
      </c>
      <c r="C9" s="8" t="s">
        <v>96</v>
      </c>
      <c r="D9" s="9" t="s">
        <v>12</v>
      </c>
    </row>
    <row r="10" spans="1:4" ht="16.5" thickBot="1" x14ac:dyDescent="0.3">
      <c r="A10" s="31">
        <v>1</v>
      </c>
      <c r="B10" s="29" t="s">
        <v>15</v>
      </c>
      <c r="C10" s="30" t="s">
        <v>11</v>
      </c>
      <c r="D10" s="30">
        <v>1842</v>
      </c>
    </row>
    <row r="11" spans="1:4" ht="16.5" thickBot="1" x14ac:dyDescent="0.3">
      <c r="A11" s="6">
        <v>2</v>
      </c>
      <c r="B11" s="7" t="s">
        <v>1</v>
      </c>
      <c r="C11" s="8" t="s">
        <v>3</v>
      </c>
      <c r="D11" s="46">
        <f>SUM(D12:D12)</f>
        <v>1.72</v>
      </c>
    </row>
    <row r="12" spans="1:4" ht="16.5" thickBot="1" x14ac:dyDescent="0.3">
      <c r="A12" s="74" t="s">
        <v>34</v>
      </c>
      <c r="B12" s="60" t="s">
        <v>107</v>
      </c>
      <c r="C12" s="61" t="s">
        <v>3</v>
      </c>
      <c r="D12" s="61">
        <v>1.72</v>
      </c>
    </row>
    <row r="13" spans="1:4" ht="16.5" thickBot="1" x14ac:dyDescent="0.3">
      <c r="A13" s="6">
        <v>3</v>
      </c>
      <c r="B13" s="7" t="s">
        <v>16</v>
      </c>
      <c r="C13" s="8" t="s">
        <v>3</v>
      </c>
      <c r="D13" s="8">
        <v>1.72</v>
      </c>
    </row>
    <row r="14" spans="1:4" x14ac:dyDescent="0.25">
      <c r="A14" s="5" t="s">
        <v>38</v>
      </c>
      <c r="B14" s="18" t="s">
        <v>56</v>
      </c>
      <c r="C14" s="19" t="s">
        <v>3</v>
      </c>
      <c r="D14" s="19">
        <v>1.72</v>
      </c>
    </row>
    <row r="15" spans="1:4" ht="16.5" thickBot="1" x14ac:dyDescent="0.3">
      <c r="A15" s="32" t="s">
        <v>55</v>
      </c>
      <c r="B15" s="16" t="s">
        <v>57</v>
      </c>
      <c r="C15" s="17" t="s">
        <v>3</v>
      </c>
      <c r="D15" s="17">
        <v>1.72</v>
      </c>
    </row>
    <row r="16" spans="1:4" ht="16.5" thickBot="1" x14ac:dyDescent="0.3">
      <c r="A16" s="52" t="s">
        <v>108</v>
      </c>
      <c r="B16" s="53" t="s">
        <v>4</v>
      </c>
      <c r="C16" s="54" t="s">
        <v>9</v>
      </c>
      <c r="D16" s="58">
        <f>SUM(D17:D23)</f>
        <v>5813.51</v>
      </c>
    </row>
    <row r="17" spans="1:4" x14ac:dyDescent="0.25">
      <c r="A17" s="33" t="s">
        <v>39</v>
      </c>
      <c r="B17" s="18" t="s">
        <v>17</v>
      </c>
      <c r="C17" s="19" t="s">
        <v>9</v>
      </c>
      <c r="D17" s="36">
        <f>158.79</f>
        <v>158.79</v>
      </c>
    </row>
    <row r="18" spans="1:4" x14ac:dyDescent="0.25">
      <c r="A18" s="15" t="s">
        <v>40</v>
      </c>
      <c r="B18" s="11" t="s">
        <v>18</v>
      </c>
      <c r="C18" s="37" t="s">
        <v>9</v>
      </c>
      <c r="D18" s="2">
        <f>4269.95-D20-D17</f>
        <v>3784.16</v>
      </c>
    </row>
    <row r="19" spans="1:4" x14ac:dyDescent="0.25">
      <c r="A19" s="15" t="s">
        <v>41</v>
      </c>
      <c r="B19" s="11" t="s">
        <v>109</v>
      </c>
      <c r="C19" s="37" t="s">
        <v>9</v>
      </c>
      <c r="D19" s="2">
        <v>985.75</v>
      </c>
    </row>
    <row r="20" spans="1:4" x14ac:dyDescent="0.25">
      <c r="A20" s="15" t="s">
        <v>42</v>
      </c>
      <c r="B20" s="11" t="s">
        <v>52</v>
      </c>
      <c r="C20" s="37" t="s">
        <v>9</v>
      </c>
      <c r="D20" s="2">
        <v>327</v>
      </c>
    </row>
    <row r="21" spans="1:4" x14ac:dyDescent="0.25">
      <c r="A21" s="15" t="s">
        <v>48</v>
      </c>
      <c r="B21" s="11" t="s">
        <v>90</v>
      </c>
      <c r="C21" s="37" t="s">
        <v>9</v>
      </c>
      <c r="D21" s="2">
        <f>ROUND((D17*0.1),2)</f>
        <v>15.88</v>
      </c>
    </row>
    <row r="22" spans="1:4" x14ac:dyDescent="0.25">
      <c r="A22" s="15" t="s">
        <v>49</v>
      </c>
      <c r="B22" s="11" t="s">
        <v>91</v>
      </c>
      <c r="C22" s="37" t="s">
        <v>9</v>
      </c>
      <c r="D22" s="2">
        <f>557.81-D21-D23</f>
        <v>378.42999999999995</v>
      </c>
    </row>
    <row r="23" spans="1:4" ht="16.5" thickBot="1" x14ac:dyDescent="0.3">
      <c r="A23" s="34" t="s">
        <v>110</v>
      </c>
      <c r="B23" s="16" t="s">
        <v>53</v>
      </c>
      <c r="C23" s="17" t="s">
        <v>9</v>
      </c>
      <c r="D23" s="47">
        <v>163.5</v>
      </c>
    </row>
    <row r="24" spans="1:4" ht="16.5" thickBot="1" x14ac:dyDescent="0.3">
      <c r="A24" s="6" t="s">
        <v>111</v>
      </c>
      <c r="B24" s="7" t="s">
        <v>112</v>
      </c>
      <c r="C24" s="8" t="s">
        <v>9</v>
      </c>
      <c r="D24" s="46">
        <f>SUM(D25:D26)</f>
        <v>4650.8100000000004</v>
      </c>
    </row>
    <row r="25" spans="1:4" x14ac:dyDescent="0.25">
      <c r="A25" s="33" t="s">
        <v>73</v>
      </c>
      <c r="B25" s="18" t="s">
        <v>113</v>
      </c>
      <c r="C25" s="19" t="s">
        <v>9</v>
      </c>
      <c r="D25" s="36">
        <f>4650.81-D26</f>
        <v>4258.4100000000008</v>
      </c>
    </row>
    <row r="26" spans="1:4" ht="16.5" thickBot="1" x14ac:dyDescent="0.3">
      <c r="A26" s="34" t="s">
        <v>74</v>
      </c>
      <c r="B26" s="16" t="s">
        <v>58</v>
      </c>
      <c r="C26" s="17" t="s">
        <v>9</v>
      </c>
      <c r="D26" s="47">
        <v>392.4</v>
      </c>
    </row>
    <row r="27" spans="1:4" ht="16.5" thickBot="1" x14ac:dyDescent="0.3">
      <c r="A27" s="6">
        <v>6</v>
      </c>
      <c r="B27" s="7" t="s">
        <v>5</v>
      </c>
      <c r="C27" s="8" t="s">
        <v>6</v>
      </c>
      <c r="D27" s="8">
        <v>3</v>
      </c>
    </row>
    <row r="28" spans="1:4" x14ac:dyDescent="0.25">
      <c r="A28" s="5" t="s">
        <v>46</v>
      </c>
      <c r="B28" s="18" t="s">
        <v>19</v>
      </c>
      <c r="C28" s="19" t="s">
        <v>9</v>
      </c>
      <c r="D28" s="36">
        <v>379.38</v>
      </c>
    </row>
    <row r="29" spans="1:4" x14ac:dyDescent="0.25">
      <c r="A29" s="24" t="s">
        <v>47</v>
      </c>
      <c r="B29" s="11" t="s">
        <v>59</v>
      </c>
      <c r="C29" s="37" t="s">
        <v>9</v>
      </c>
      <c r="D29" s="2">
        <v>303.5</v>
      </c>
    </row>
    <row r="30" spans="1:4" ht="16.5" thickBot="1" x14ac:dyDescent="0.3">
      <c r="A30" s="32" t="s">
        <v>114</v>
      </c>
      <c r="B30" s="16" t="s">
        <v>60</v>
      </c>
      <c r="C30" s="17" t="s">
        <v>9</v>
      </c>
      <c r="D30" s="47">
        <v>17.850000000000001</v>
      </c>
    </row>
    <row r="31" spans="1:4" ht="16.5" thickBot="1" x14ac:dyDescent="0.3">
      <c r="A31" s="6">
        <v>7</v>
      </c>
      <c r="B31" s="7" t="s">
        <v>20</v>
      </c>
      <c r="C31" s="8" t="s">
        <v>6</v>
      </c>
      <c r="D31" s="8">
        <v>3</v>
      </c>
    </row>
    <row r="32" spans="1:4" ht="16.5" thickBot="1" x14ac:dyDescent="0.3">
      <c r="A32" s="35" t="s">
        <v>43</v>
      </c>
      <c r="B32" s="7" t="s">
        <v>115</v>
      </c>
      <c r="C32" s="8" t="s">
        <v>6</v>
      </c>
      <c r="D32" s="8">
        <v>1</v>
      </c>
    </row>
    <row r="33" spans="1:4" ht="63" x14ac:dyDescent="0.25">
      <c r="A33" s="5" t="s">
        <v>116</v>
      </c>
      <c r="B33" s="38" t="s">
        <v>117</v>
      </c>
      <c r="C33" s="19" t="s">
        <v>11</v>
      </c>
      <c r="D33" s="19">
        <v>14</v>
      </c>
    </row>
    <row r="34" spans="1:4" x14ac:dyDescent="0.25">
      <c r="A34" s="24" t="s">
        <v>118</v>
      </c>
      <c r="B34" s="11" t="s">
        <v>21</v>
      </c>
      <c r="C34" s="37" t="s">
        <v>22</v>
      </c>
      <c r="D34" s="37">
        <v>24</v>
      </c>
    </row>
    <row r="35" spans="1:4" x14ac:dyDescent="0.25">
      <c r="A35" s="24" t="s">
        <v>119</v>
      </c>
      <c r="B35" s="11" t="s">
        <v>75</v>
      </c>
      <c r="C35" s="37" t="s">
        <v>9</v>
      </c>
      <c r="D35" s="37">
        <v>117.68</v>
      </c>
    </row>
    <row r="36" spans="1:4" x14ac:dyDescent="0.25">
      <c r="A36" s="24" t="s">
        <v>120</v>
      </c>
      <c r="B36" s="11" t="s">
        <v>61</v>
      </c>
      <c r="C36" s="37" t="s">
        <v>9</v>
      </c>
      <c r="D36" s="37">
        <v>4.2</v>
      </c>
    </row>
    <row r="37" spans="1:4" x14ac:dyDescent="0.25">
      <c r="A37" s="24" t="s">
        <v>121</v>
      </c>
      <c r="B37" s="11" t="s">
        <v>98</v>
      </c>
      <c r="C37" s="37" t="s">
        <v>10</v>
      </c>
      <c r="D37" s="37">
        <v>44.8</v>
      </c>
    </row>
    <row r="38" spans="1:4" x14ac:dyDescent="0.25">
      <c r="A38" s="24" t="s">
        <v>122</v>
      </c>
      <c r="B38" s="11" t="s">
        <v>62</v>
      </c>
      <c r="C38" s="37" t="s">
        <v>10</v>
      </c>
      <c r="D38" s="2">
        <v>6</v>
      </c>
    </row>
    <row r="39" spans="1:4" x14ac:dyDescent="0.25">
      <c r="A39" s="24" t="s">
        <v>123</v>
      </c>
      <c r="B39" s="12" t="s">
        <v>63</v>
      </c>
      <c r="C39" s="37" t="s">
        <v>10</v>
      </c>
      <c r="D39" s="2">
        <v>89.02</v>
      </c>
    </row>
    <row r="40" spans="1:4" x14ac:dyDescent="0.25">
      <c r="A40" s="24" t="s">
        <v>124</v>
      </c>
      <c r="B40" s="12" t="s">
        <v>64</v>
      </c>
      <c r="C40" s="37" t="s">
        <v>10</v>
      </c>
      <c r="D40" s="37">
        <v>60.7</v>
      </c>
    </row>
    <row r="41" spans="1:4" x14ac:dyDescent="0.25">
      <c r="A41" s="24" t="s">
        <v>125</v>
      </c>
      <c r="B41" s="11" t="s">
        <v>65</v>
      </c>
      <c r="C41" s="37" t="s">
        <v>10</v>
      </c>
      <c r="D41" s="37">
        <v>4</v>
      </c>
    </row>
    <row r="42" spans="1:4" x14ac:dyDescent="0.25">
      <c r="A42" s="24" t="s">
        <v>126</v>
      </c>
      <c r="B42" s="11" t="s">
        <v>66</v>
      </c>
      <c r="C42" s="37" t="s">
        <v>9</v>
      </c>
      <c r="D42" s="37">
        <v>10.8</v>
      </c>
    </row>
    <row r="43" spans="1:4" x14ac:dyDescent="0.25">
      <c r="A43" s="24" t="s">
        <v>127</v>
      </c>
      <c r="B43" s="11" t="s">
        <v>99</v>
      </c>
      <c r="C43" s="37" t="s">
        <v>9</v>
      </c>
      <c r="D43" s="37">
        <v>51.51</v>
      </c>
    </row>
    <row r="44" spans="1:4" x14ac:dyDescent="0.25">
      <c r="A44" s="24" t="s">
        <v>128</v>
      </c>
      <c r="B44" s="11" t="s">
        <v>129</v>
      </c>
      <c r="C44" s="37" t="s">
        <v>9</v>
      </c>
      <c r="D44" s="37">
        <v>27.61</v>
      </c>
    </row>
    <row r="45" spans="1:4" ht="16.5" thickBot="1" x14ac:dyDescent="0.3">
      <c r="A45" s="32" t="s">
        <v>130</v>
      </c>
      <c r="B45" s="23" t="s">
        <v>131</v>
      </c>
      <c r="C45" s="17" t="s">
        <v>54</v>
      </c>
      <c r="D45" s="17">
        <v>8</v>
      </c>
    </row>
    <row r="46" spans="1:4" ht="16.5" thickBot="1" x14ac:dyDescent="0.3">
      <c r="A46" s="35" t="s">
        <v>44</v>
      </c>
      <c r="B46" s="7" t="s">
        <v>100</v>
      </c>
      <c r="C46" s="8" t="s">
        <v>6</v>
      </c>
      <c r="D46" s="8">
        <v>1</v>
      </c>
    </row>
    <row r="47" spans="1:4" ht="63" x14ac:dyDescent="0.25">
      <c r="A47" s="5" t="s">
        <v>132</v>
      </c>
      <c r="B47" s="38" t="s">
        <v>117</v>
      </c>
      <c r="C47" s="19" t="s">
        <v>11</v>
      </c>
      <c r="D47" s="19">
        <v>14</v>
      </c>
    </row>
    <row r="48" spans="1:4" x14ac:dyDescent="0.25">
      <c r="A48" s="24" t="s">
        <v>133</v>
      </c>
      <c r="B48" s="11" t="s">
        <v>21</v>
      </c>
      <c r="C48" s="37" t="s">
        <v>22</v>
      </c>
      <c r="D48" s="37">
        <v>12</v>
      </c>
    </row>
    <row r="49" spans="1:4" x14ac:dyDescent="0.25">
      <c r="A49" s="24" t="s">
        <v>134</v>
      </c>
      <c r="B49" s="11" t="s">
        <v>23</v>
      </c>
      <c r="C49" s="37" t="s">
        <v>9</v>
      </c>
      <c r="D49" s="37">
        <v>103.83</v>
      </c>
    </row>
    <row r="50" spans="1:4" x14ac:dyDescent="0.25">
      <c r="A50" s="24" t="s">
        <v>135</v>
      </c>
      <c r="B50" s="11" t="s">
        <v>61</v>
      </c>
      <c r="C50" s="37" t="s">
        <v>9</v>
      </c>
      <c r="D50" s="37">
        <v>4.2</v>
      </c>
    </row>
    <row r="51" spans="1:4" x14ac:dyDescent="0.25">
      <c r="A51" s="24" t="s">
        <v>136</v>
      </c>
      <c r="B51" s="11" t="s">
        <v>98</v>
      </c>
      <c r="C51" s="37" t="s">
        <v>10</v>
      </c>
      <c r="D51" s="37">
        <v>44.8</v>
      </c>
    </row>
    <row r="52" spans="1:4" x14ac:dyDescent="0.25">
      <c r="A52" s="24" t="s">
        <v>137</v>
      </c>
      <c r="B52" s="11" t="s">
        <v>62</v>
      </c>
      <c r="C52" s="37" t="s">
        <v>10</v>
      </c>
      <c r="D52" s="37">
        <v>6</v>
      </c>
    </row>
    <row r="53" spans="1:4" x14ac:dyDescent="0.25">
      <c r="A53" s="24" t="s">
        <v>138</v>
      </c>
      <c r="B53" s="12" t="s">
        <v>63</v>
      </c>
      <c r="C53" s="37" t="s">
        <v>10</v>
      </c>
      <c r="D53" s="37">
        <v>53.28</v>
      </c>
    </row>
    <row r="54" spans="1:4" x14ac:dyDescent="0.25">
      <c r="A54" s="24" t="s">
        <v>139</v>
      </c>
      <c r="B54" s="12" t="s">
        <v>64</v>
      </c>
      <c r="C54" s="37" t="s">
        <v>10</v>
      </c>
      <c r="D54" s="37">
        <v>60.7</v>
      </c>
    </row>
    <row r="55" spans="1:4" x14ac:dyDescent="0.25">
      <c r="A55" s="24" t="s">
        <v>140</v>
      </c>
      <c r="B55" s="11" t="s">
        <v>65</v>
      </c>
      <c r="C55" s="37" t="s">
        <v>10</v>
      </c>
      <c r="D55" s="37">
        <v>4</v>
      </c>
    </row>
    <row r="56" spans="1:4" x14ac:dyDescent="0.25">
      <c r="A56" s="24" t="s">
        <v>141</v>
      </c>
      <c r="B56" s="11" t="s">
        <v>66</v>
      </c>
      <c r="C56" s="37" t="s">
        <v>9</v>
      </c>
      <c r="D56" s="37">
        <v>8.91</v>
      </c>
    </row>
    <row r="57" spans="1:4" x14ac:dyDescent="0.25">
      <c r="A57" s="24" t="s">
        <v>142</v>
      </c>
      <c r="B57" s="11" t="s">
        <v>99</v>
      </c>
      <c r="C57" s="37" t="s">
        <v>9</v>
      </c>
      <c r="D57" s="37">
        <v>49.87</v>
      </c>
    </row>
    <row r="58" spans="1:4" x14ac:dyDescent="0.25">
      <c r="A58" s="24" t="s">
        <v>143</v>
      </c>
      <c r="B58" s="11" t="s">
        <v>129</v>
      </c>
      <c r="C58" s="37" t="s">
        <v>9</v>
      </c>
      <c r="D58" s="37">
        <v>26.73</v>
      </c>
    </row>
    <row r="59" spans="1:4" ht="16.5" thickBot="1" x14ac:dyDescent="0.3">
      <c r="A59" s="32" t="s">
        <v>144</v>
      </c>
      <c r="B59" s="23" t="s">
        <v>131</v>
      </c>
      <c r="C59" s="17" t="s">
        <v>54</v>
      </c>
      <c r="D59" s="17">
        <v>8</v>
      </c>
    </row>
    <row r="60" spans="1:4" ht="16.5" thickBot="1" x14ac:dyDescent="0.3">
      <c r="A60" s="35" t="s">
        <v>81</v>
      </c>
      <c r="B60" s="7" t="s">
        <v>102</v>
      </c>
      <c r="C60" s="8" t="s">
        <v>6</v>
      </c>
      <c r="D60" s="8">
        <v>1</v>
      </c>
    </row>
    <row r="61" spans="1:4" ht="63" x14ac:dyDescent="0.25">
      <c r="A61" s="5" t="s">
        <v>145</v>
      </c>
      <c r="B61" s="38" t="s">
        <v>117</v>
      </c>
      <c r="C61" s="19" t="s">
        <v>11</v>
      </c>
      <c r="D61" s="19">
        <v>13</v>
      </c>
    </row>
    <row r="62" spans="1:4" x14ac:dyDescent="0.25">
      <c r="A62" s="24" t="s">
        <v>146</v>
      </c>
      <c r="B62" s="11" t="s">
        <v>21</v>
      </c>
      <c r="C62" s="37" t="s">
        <v>22</v>
      </c>
      <c r="D62" s="37">
        <v>12</v>
      </c>
    </row>
    <row r="63" spans="1:4" x14ac:dyDescent="0.25">
      <c r="A63" s="24" t="s">
        <v>147</v>
      </c>
      <c r="B63" s="11" t="s">
        <v>23</v>
      </c>
      <c r="C63" s="37" t="s">
        <v>9</v>
      </c>
      <c r="D63" s="37">
        <v>84.54</v>
      </c>
    </row>
    <row r="64" spans="1:4" x14ac:dyDescent="0.25">
      <c r="A64" s="24" t="s">
        <v>148</v>
      </c>
      <c r="B64" s="11" t="s">
        <v>61</v>
      </c>
      <c r="C64" s="37" t="s">
        <v>9</v>
      </c>
      <c r="D64" s="37">
        <v>3.9</v>
      </c>
    </row>
    <row r="65" spans="1:4" x14ac:dyDescent="0.25">
      <c r="A65" s="24" t="s">
        <v>149</v>
      </c>
      <c r="B65" s="11" t="s">
        <v>98</v>
      </c>
      <c r="C65" s="37" t="s">
        <v>10</v>
      </c>
      <c r="D65" s="37">
        <v>41.6</v>
      </c>
    </row>
    <row r="66" spans="1:4" x14ac:dyDescent="0.25">
      <c r="A66" s="24" t="s">
        <v>150</v>
      </c>
      <c r="B66" s="11" t="s">
        <v>62</v>
      </c>
      <c r="C66" s="37" t="s">
        <v>10</v>
      </c>
      <c r="D66" s="37">
        <v>6</v>
      </c>
    </row>
    <row r="67" spans="1:4" x14ac:dyDescent="0.25">
      <c r="A67" s="24" t="s">
        <v>151</v>
      </c>
      <c r="B67" s="12" t="s">
        <v>63</v>
      </c>
      <c r="C67" s="37" t="s">
        <v>10</v>
      </c>
      <c r="D67" s="37">
        <v>52.46</v>
      </c>
    </row>
    <row r="68" spans="1:4" x14ac:dyDescent="0.25">
      <c r="A68" s="24" t="s">
        <v>152</v>
      </c>
      <c r="B68" s="12" t="s">
        <v>64</v>
      </c>
      <c r="C68" s="37" t="s">
        <v>10</v>
      </c>
      <c r="D68" s="37">
        <v>60.7</v>
      </c>
    </row>
    <row r="69" spans="1:4" x14ac:dyDescent="0.25">
      <c r="A69" s="24" t="s">
        <v>153</v>
      </c>
      <c r="B69" s="11" t="s">
        <v>65</v>
      </c>
      <c r="C69" s="37" t="s">
        <v>10</v>
      </c>
      <c r="D69" s="37">
        <v>4</v>
      </c>
    </row>
    <row r="70" spans="1:4" x14ac:dyDescent="0.25">
      <c r="A70" s="24" t="s">
        <v>154</v>
      </c>
      <c r="B70" s="11" t="s">
        <v>66</v>
      </c>
      <c r="C70" s="37" t="s">
        <v>9</v>
      </c>
      <c r="D70" s="37">
        <v>8.98</v>
      </c>
    </row>
    <row r="71" spans="1:4" ht="16.5" thickBot="1" x14ac:dyDescent="0.3">
      <c r="A71" s="32" t="s">
        <v>155</v>
      </c>
      <c r="B71" s="16" t="s">
        <v>24</v>
      </c>
      <c r="C71" s="17" t="s">
        <v>9</v>
      </c>
      <c r="D71" s="17">
        <v>8.99</v>
      </c>
    </row>
    <row r="72" spans="1:4" ht="16.5" thickBot="1" x14ac:dyDescent="0.3">
      <c r="A72" s="6">
        <v>8</v>
      </c>
      <c r="B72" s="7" t="s">
        <v>25</v>
      </c>
      <c r="C72" s="8" t="s">
        <v>6</v>
      </c>
      <c r="D72" s="46">
        <v>7</v>
      </c>
    </row>
    <row r="73" spans="1:4" x14ac:dyDescent="0.25">
      <c r="A73" s="33" t="s">
        <v>79</v>
      </c>
      <c r="B73" s="18" t="s">
        <v>26</v>
      </c>
      <c r="C73" s="19" t="s">
        <v>9</v>
      </c>
      <c r="D73" s="36">
        <v>175</v>
      </c>
    </row>
    <row r="74" spans="1:4" ht="16.5" thickBot="1" x14ac:dyDescent="0.3">
      <c r="A74" s="34" t="s">
        <v>80</v>
      </c>
      <c r="B74" s="16" t="s">
        <v>77</v>
      </c>
      <c r="C74" s="17" t="s">
        <v>10</v>
      </c>
      <c r="D74" s="47">
        <v>66.63</v>
      </c>
    </row>
    <row r="75" spans="1:4" ht="16.5" thickBot="1" x14ac:dyDescent="0.3">
      <c r="A75" s="6">
        <v>9</v>
      </c>
      <c r="B75" s="7" t="s">
        <v>27</v>
      </c>
      <c r="C75" s="8" t="s">
        <v>3</v>
      </c>
      <c r="D75" s="46">
        <v>1.81</v>
      </c>
    </row>
    <row r="76" spans="1:4" x14ac:dyDescent="0.25">
      <c r="A76" s="5" t="s">
        <v>67</v>
      </c>
      <c r="B76" s="18" t="s">
        <v>28</v>
      </c>
      <c r="C76" s="19" t="s">
        <v>3</v>
      </c>
      <c r="D76" s="36">
        <v>1.81</v>
      </c>
    </row>
    <row r="77" spans="1:4" x14ac:dyDescent="0.25">
      <c r="A77" s="24" t="s">
        <v>76</v>
      </c>
      <c r="B77" s="11" t="s">
        <v>29</v>
      </c>
      <c r="C77" s="37" t="s">
        <v>3</v>
      </c>
      <c r="D77" s="2">
        <v>1.72</v>
      </c>
    </row>
    <row r="78" spans="1:4" x14ac:dyDescent="0.25">
      <c r="A78" s="24" t="s">
        <v>92</v>
      </c>
      <c r="B78" s="11" t="s">
        <v>70</v>
      </c>
      <c r="C78" s="37" t="s">
        <v>3</v>
      </c>
      <c r="D78" s="2">
        <v>0.09</v>
      </c>
    </row>
    <row r="79" spans="1:4" ht="16.5" thickBot="1" x14ac:dyDescent="0.3">
      <c r="A79" s="32" t="s">
        <v>156</v>
      </c>
      <c r="B79" s="16" t="s">
        <v>68</v>
      </c>
      <c r="C79" s="17" t="s">
        <v>3</v>
      </c>
      <c r="D79" s="47">
        <v>1.72</v>
      </c>
    </row>
    <row r="80" spans="1:4" ht="16.5" thickBot="1" x14ac:dyDescent="0.3">
      <c r="A80" s="6">
        <v>10</v>
      </c>
      <c r="B80" s="7" t="s">
        <v>30</v>
      </c>
      <c r="C80" s="8" t="s">
        <v>6</v>
      </c>
      <c r="D80" s="46">
        <v>21</v>
      </c>
    </row>
    <row r="81" spans="1:4" x14ac:dyDescent="0.25">
      <c r="A81" s="5" t="s">
        <v>83</v>
      </c>
      <c r="B81" s="18" t="s">
        <v>88</v>
      </c>
      <c r="C81" s="27" t="s">
        <v>11</v>
      </c>
      <c r="D81" s="28">
        <v>18</v>
      </c>
    </row>
    <row r="82" spans="1:4" x14ac:dyDescent="0.25">
      <c r="A82" s="24" t="s">
        <v>157</v>
      </c>
      <c r="B82" s="11" t="s">
        <v>13</v>
      </c>
      <c r="C82" s="13" t="s">
        <v>11</v>
      </c>
      <c r="D82" s="21">
        <v>18</v>
      </c>
    </row>
    <row r="83" spans="1:4" x14ac:dyDescent="0.25">
      <c r="A83" s="24" t="s">
        <v>158</v>
      </c>
      <c r="B83" s="11" t="s">
        <v>89</v>
      </c>
      <c r="C83" s="13" t="s">
        <v>11</v>
      </c>
      <c r="D83" s="21">
        <v>2</v>
      </c>
    </row>
    <row r="84" spans="1:4" x14ac:dyDescent="0.25">
      <c r="A84" s="24" t="s">
        <v>159</v>
      </c>
      <c r="B84" s="11" t="s">
        <v>160</v>
      </c>
      <c r="C84" s="13" t="s">
        <v>11</v>
      </c>
      <c r="D84" s="21">
        <v>4</v>
      </c>
    </row>
    <row r="85" spans="1:4" x14ac:dyDescent="0.25">
      <c r="A85" s="24" t="s">
        <v>161</v>
      </c>
      <c r="B85" s="11" t="s">
        <v>69</v>
      </c>
      <c r="C85" s="37" t="s">
        <v>10</v>
      </c>
      <c r="D85" s="2">
        <v>58.8</v>
      </c>
    </row>
    <row r="86" spans="1:4" x14ac:dyDescent="0.25">
      <c r="A86" s="24" t="s">
        <v>162</v>
      </c>
      <c r="B86" s="11" t="s">
        <v>78</v>
      </c>
      <c r="C86" s="37" t="s">
        <v>9</v>
      </c>
      <c r="D86" s="2">
        <v>1.26</v>
      </c>
    </row>
    <row r="87" spans="1:4" x14ac:dyDescent="0.25">
      <c r="A87" s="24" t="s">
        <v>163</v>
      </c>
      <c r="B87" s="11" t="s">
        <v>31</v>
      </c>
      <c r="C87" s="37" t="s">
        <v>6</v>
      </c>
      <c r="D87" s="2">
        <v>84</v>
      </c>
    </row>
    <row r="88" spans="1:4" x14ac:dyDescent="0.25">
      <c r="A88" s="24" t="s">
        <v>164</v>
      </c>
      <c r="B88" s="11" t="s">
        <v>32</v>
      </c>
      <c r="C88" s="37" t="s">
        <v>9</v>
      </c>
      <c r="D88" s="2">
        <v>21</v>
      </c>
    </row>
    <row r="89" spans="1:4" ht="16.5" thickBot="1" x14ac:dyDescent="0.3">
      <c r="A89" s="32" t="s">
        <v>165</v>
      </c>
      <c r="B89" s="16" t="s">
        <v>33</v>
      </c>
      <c r="C89" s="17" t="s">
        <v>10</v>
      </c>
      <c r="D89" s="47">
        <v>4.2</v>
      </c>
    </row>
    <row r="90" spans="1:4" ht="16.5" thickBot="1" x14ac:dyDescent="0.3">
      <c r="A90" s="6">
        <v>11</v>
      </c>
      <c r="B90" s="7" t="s">
        <v>166</v>
      </c>
      <c r="C90" s="8" t="s">
        <v>54</v>
      </c>
      <c r="D90" s="46">
        <v>3</v>
      </c>
    </row>
    <row r="91" spans="1:4" x14ac:dyDescent="0.25">
      <c r="A91" s="5" t="s">
        <v>45</v>
      </c>
      <c r="B91" s="38" t="s">
        <v>167</v>
      </c>
      <c r="C91" s="19" t="s">
        <v>11</v>
      </c>
      <c r="D91" s="36">
        <v>8</v>
      </c>
    </row>
    <row r="92" spans="1:4" x14ac:dyDescent="0.25">
      <c r="A92" s="24" t="s">
        <v>85</v>
      </c>
      <c r="B92" s="12" t="s">
        <v>168</v>
      </c>
      <c r="C92" s="37" t="s">
        <v>11</v>
      </c>
      <c r="D92" s="2">
        <v>4</v>
      </c>
    </row>
    <row r="93" spans="1:4" x14ac:dyDescent="0.25">
      <c r="A93" s="24" t="s">
        <v>169</v>
      </c>
      <c r="B93" s="12" t="s">
        <v>170</v>
      </c>
      <c r="C93" s="37" t="s">
        <v>10</v>
      </c>
      <c r="D93" s="37">
        <v>45.59</v>
      </c>
    </row>
    <row r="94" spans="1:4" x14ac:dyDescent="0.25">
      <c r="A94" s="24" t="s">
        <v>171</v>
      </c>
      <c r="B94" s="12" t="s">
        <v>172</v>
      </c>
      <c r="C94" s="37" t="s">
        <v>10</v>
      </c>
      <c r="D94" s="37">
        <v>16.5</v>
      </c>
    </row>
    <row r="95" spans="1:4" x14ac:dyDescent="0.25">
      <c r="A95" s="55" t="s">
        <v>173</v>
      </c>
      <c r="B95" s="12" t="s">
        <v>174</v>
      </c>
      <c r="C95" s="37" t="s">
        <v>10</v>
      </c>
      <c r="D95" s="37">
        <v>118.1</v>
      </c>
    </row>
    <row r="96" spans="1:4" x14ac:dyDescent="0.25">
      <c r="A96" s="24" t="s">
        <v>175</v>
      </c>
      <c r="B96" s="12" t="s">
        <v>176</v>
      </c>
      <c r="C96" s="37" t="s">
        <v>10</v>
      </c>
      <c r="D96" s="37">
        <v>20.37</v>
      </c>
    </row>
    <row r="97" spans="1:4" x14ac:dyDescent="0.25">
      <c r="A97" s="24" t="s">
        <v>177</v>
      </c>
      <c r="B97" s="12" t="s">
        <v>178</v>
      </c>
      <c r="C97" s="37" t="s">
        <v>10</v>
      </c>
      <c r="D97" s="37">
        <v>4.8</v>
      </c>
    </row>
    <row r="98" spans="1:4" x14ac:dyDescent="0.25">
      <c r="A98" s="24" t="s">
        <v>179</v>
      </c>
      <c r="B98" s="12" t="s">
        <v>180</v>
      </c>
      <c r="C98" s="37" t="s">
        <v>9</v>
      </c>
      <c r="D98" s="2">
        <v>0.73</v>
      </c>
    </row>
    <row r="99" spans="1:4" ht="31.5" x14ac:dyDescent="0.25">
      <c r="A99" s="24" t="s">
        <v>181</v>
      </c>
      <c r="B99" s="12" t="s">
        <v>182</v>
      </c>
      <c r="C99" s="37" t="s">
        <v>10</v>
      </c>
      <c r="D99" s="2">
        <v>3.67</v>
      </c>
    </row>
    <row r="100" spans="1:4" x14ac:dyDescent="0.25">
      <c r="A100" s="24" t="s">
        <v>183</v>
      </c>
      <c r="B100" s="12" t="s">
        <v>184</v>
      </c>
      <c r="C100" s="37" t="s">
        <v>9</v>
      </c>
      <c r="D100" s="2">
        <v>0.64</v>
      </c>
    </row>
    <row r="101" spans="1:4" ht="31.5" x14ac:dyDescent="0.25">
      <c r="A101" s="24" t="s">
        <v>185</v>
      </c>
      <c r="B101" s="12" t="s">
        <v>186</v>
      </c>
      <c r="C101" s="37" t="s">
        <v>10</v>
      </c>
      <c r="D101" s="2">
        <v>6.4</v>
      </c>
    </row>
    <row r="102" spans="1:4" ht="31.5" x14ac:dyDescent="0.25">
      <c r="A102" s="24" t="s">
        <v>187</v>
      </c>
      <c r="B102" s="12" t="s">
        <v>188</v>
      </c>
      <c r="C102" s="37" t="s">
        <v>9</v>
      </c>
      <c r="D102" s="2">
        <v>0.81</v>
      </c>
    </row>
    <row r="103" spans="1:4" ht="31.5" x14ac:dyDescent="0.25">
      <c r="A103" s="24" t="s">
        <v>189</v>
      </c>
      <c r="B103" s="12" t="s">
        <v>190</v>
      </c>
      <c r="C103" s="37" t="s">
        <v>10</v>
      </c>
      <c r="D103" s="2">
        <v>8.1199999999999992</v>
      </c>
    </row>
    <row r="104" spans="1:4" ht="16.5" thickBot="1" x14ac:dyDescent="0.3">
      <c r="A104" s="32" t="s">
        <v>191</v>
      </c>
      <c r="B104" s="23" t="s">
        <v>192</v>
      </c>
      <c r="C104" s="17" t="s">
        <v>9</v>
      </c>
      <c r="D104" s="17">
        <v>0.81</v>
      </c>
    </row>
    <row r="105" spans="1:4" ht="16.5" thickBot="1" x14ac:dyDescent="0.3">
      <c r="A105" s="6">
        <v>12</v>
      </c>
      <c r="B105" s="75" t="s">
        <v>193</v>
      </c>
      <c r="C105" s="57" t="s">
        <v>9</v>
      </c>
      <c r="D105" s="8">
        <v>5</v>
      </c>
    </row>
    <row r="106" spans="1:4" ht="16.5" thickBot="1" x14ac:dyDescent="0.3">
      <c r="A106" s="51">
        <v>13</v>
      </c>
      <c r="B106" s="76" t="s">
        <v>50</v>
      </c>
      <c r="C106" s="56" t="s">
        <v>51</v>
      </c>
      <c r="D106" s="56">
        <v>1</v>
      </c>
    </row>
    <row r="107" spans="1:4" x14ac:dyDescent="0.25">
      <c r="A107" s="91" t="s">
        <v>2</v>
      </c>
      <c r="B107" s="91"/>
      <c r="C107" s="91"/>
      <c r="D107" s="91"/>
    </row>
  </sheetData>
  <mergeCells count="5">
    <mergeCell ref="A6:D6"/>
    <mergeCell ref="A7:D7"/>
    <mergeCell ref="A107:D107"/>
    <mergeCell ref="B2:D2"/>
    <mergeCell ref="B4:D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abSelected="1" workbookViewId="0">
      <selection activeCell="B4" sqref="B4:D4"/>
    </sheetView>
  </sheetViews>
  <sheetFormatPr defaultRowHeight="15.75" x14ac:dyDescent="0.25"/>
  <cols>
    <col min="1" max="1" width="8.5703125" style="3" customWidth="1"/>
    <col min="2" max="2" width="58.28515625" style="14" customWidth="1"/>
    <col min="3" max="3" width="11" style="4" customWidth="1"/>
    <col min="4" max="4" width="10.42578125" style="3" customWidth="1"/>
  </cols>
  <sheetData>
    <row r="1" spans="1:4" s="4" customFormat="1" x14ac:dyDescent="0.25">
      <c r="A1" s="3"/>
      <c r="B1" s="87"/>
      <c r="C1" s="86"/>
      <c r="D1" s="86" t="s">
        <v>94</v>
      </c>
    </row>
    <row r="2" spans="1:4" s="4" customFormat="1" x14ac:dyDescent="0.25">
      <c r="A2" s="3"/>
      <c r="B2" s="90" t="s">
        <v>248</v>
      </c>
      <c r="C2" s="90"/>
      <c r="D2" s="90"/>
    </row>
    <row r="3" spans="1:4" s="4" customFormat="1" x14ac:dyDescent="0.25">
      <c r="A3" s="3"/>
      <c r="B3" s="87"/>
      <c r="C3" s="86"/>
      <c r="D3" s="86" t="s">
        <v>249</v>
      </c>
    </row>
    <row r="4" spans="1:4" s="4" customFormat="1" x14ac:dyDescent="0.25">
      <c r="A4" s="44"/>
      <c r="B4" s="93" t="s">
        <v>250</v>
      </c>
      <c r="C4" s="93"/>
      <c r="D4" s="93"/>
    </row>
    <row r="5" spans="1:4" s="1" customFormat="1" x14ac:dyDescent="0.25">
      <c r="A5" s="44"/>
      <c r="B5" s="3"/>
      <c r="C5" s="14"/>
      <c r="D5" s="4"/>
    </row>
    <row r="6" spans="1:4" x14ac:dyDescent="0.25">
      <c r="A6" s="92" t="s">
        <v>93</v>
      </c>
      <c r="B6" s="92"/>
      <c r="C6" s="92"/>
      <c r="D6" s="92"/>
    </row>
    <row r="7" spans="1:4" ht="46.5" customHeight="1" x14ac:dyDescent="0.25">
      <c r="A7" s="94" t="s">
        <v>106</v>
      </c>
      <c r="B7" s="94"/>
      <c r="C7" s="94"/>
      <c r="D7" s="94"/>
    </row>
    <row r="8" spans="1:4" ht="16.5" thickBot="1" x14ac:dyDescent="0.3">
      <c r="A8" s="22"/>
      <c r="B8" s="45"/>
      <c r="C8" s="10"/>
      <c r="D8" s="22"/>
    </row>
    <row r="9" spans="1:4" ht="16.5" thickBot="1" x14ac:dyDescent="0.3">
      <c r="A9" s="6" t="s">
        <v>0</v>
      </c>
      <c r="B9" s="8" t="s">
        <v>14</v>
      </c>
      <c r="C9" s="8" t="s">
        <v>96</v>
      </c>
      <c r="D9" s="9" t="s">
        <v>12</v>
      </c>
    </row>
    <row r="10" spans="1:4" ht="16.5" thickBot="1" x14ac:dyDescent="0.3">
      <c r="A10" s="31">
        <v>1</v>
      </c>
      <c r="B10" s="29" t="s">
        <v>15</v>
      </c>
      <c r="C10" s="30" t="s">
        <v>11</v>
      </c>
      <c r="D10" s="30">
        <v>1722</v>
      </c>
    </row>
    <row r="11" spans="1:4" ht="16.5" thickBot="1" x14ac:dyDescent="0.3">
      <c r="A11" s="6">
        <v>2</v>
      </c>
      <c r="B11" s="7" t="s">
        <v>1</v>
      </c>
      <c r="C11" s="8" t="s">
        <v>3</v>
      </c>
      <c r="D11" s="46">
        <f>SUM(D12:D14)</f>
        <v>2.13</v>
      </c>
    </row>
    <row r="12" spans="1:4" x14ac:dyDescent="0.25">
      <c r="A12" s="5" t="s">
        <v>34</v>
      </c>
      <c r="B12" s="18" t="s">
        <v>107</v>
      </c>
      <c r="C12" s="19" t="s">
        <v>3</v>
      </c>
      <c r="D12" s="19">
        <v>0.97</v>
      </c>
    </row>
    <row r="13" spans="1:4" x14ac:dyDescent="0.25">
      <c r="A13" s="24" t="s">
        <v>35</v>
      </c>
      <c r="B13" s="11" t="s">
        <v>215</v>
      </c>
      <c r="C13" s="37" t="s">
        <v>3</v>
      </c>
      <c r="D13" s="37">
        <v>0.54</v>
      </c>
    </row>
    <row r="14" spans="1:4" ht="16.5" thickBot="1" x14ac:dyDescent="0.3">
      <c r="A14" s="32" t="s">
        <v>36</v>
      </c>
      <c r="B14" s="16" t="s">
        <v>97</v>
      </c>
      <c r="C14" s="17" t="s">
        <v>3</v>
      </c>
      <c r="D14" s="85">
        <v>0.62</v>
      </c>
    </row>
    <row r="15" spans="1:4" ht="16.5" thickBot="1" x14ac:dyDescent="0.3">
      <c r="A15" s="6">
        <v>3</v>
      </c>
      <c r="B15" s="7" t="s">
        <v>16</v>
      </c>
      <c r="C15" s="8" t="s">
        <v>3</v>
      </c>
      <c r="D15" s="8">
        <v>2.13</v>
      </c>
    </row>
    <row r="16" spans="1:4" x14ac:dyDescent="0.25">
      <c r="A16" s="5" t="s">
        <v>38</v>
      </c>
      <c r="B16" s="18" t="s">
        <v>56</v>
      </c>
      <c r="C16" s="19" t="s">
        <v>3</v>
      </c>
      <c r="D16" s="19">
        <v>2.13</v>
      </c>
    </row>
    <row r="17" spans="1:4" ht="16.5" thickBot="1" x14ac:dyDescent="0.3">
      <c r="A17" s="32" t="s">
        <v>55</v>
      </c>
      <c r="B17" s="16" t="s">
        <v>57</v>
      </c>
      <c r="C17" s="17" t="s">
        <v>3</v>
      </c>
      <c r="D17" s="17">
        <v>2.13</v>
      </c>
    </row>
    <row r="18" spans="1:4" ht="16.5" thickBot="1" x14ac:dyDescent="0.3">
      <c r="A18" s="52" t="s">
        <v>108</v>
      </c>
      <c r="B18" s="53" t="s">
        <v>4</v>
      </c>
      <c r="C18" s="54" t="s">
        <v>9</v>
      </c>
      <c r="D18" s="58">
        <f>SUM(D19:D25)</f>
        <v>5299.81</v>
      </c>
    </row>
    <row r="19" spans="1:4" x14ac:dyDescent="0.25">
      <c r="A19" s="33" t="s">
        <v>39</v>
      </c>
      <c r="B19" s="18" t="s">
        <v>17</v>
      </c>
      <c r="C19" s="19" t="s">
        <v>9</v>
      </c>
      <c r="D19" s="36">
        <v>56.29</v>
      </c>
    </row>
    <row r="20" spans="1:4" x14ac:dyDescent="0.25">
      <c r="A20" s="15" t="s">
        <v>40</v>
      </c>
      <c r="B20" s="11" t="s">
        <v>18</v>
      </c>
      <c r="C20" s="37" t="s">
        <v>9</v>
      </c>
      <c r="D20" s="2">
        <f>3882.44-D22-D19</f>
        <v>3436.15</v>
      </c>
    </row>
    <row r="21" spans="1:4" x14ac:dyDescent="0.25">
      <c r="A21" s="15" t="s">
        <v>41</v>
      </c>
      <c r="B21" s="11" t="s">
        <v>109</v>
      </c>
      <c r="C21" s="37" t="s">
        <v>9</v>
      </c>
      <c r="D21" s="2">
        <v>873.11</v>
      </c>
    </row>
    <row r="22" spans="1:4" x14ac:dyDescent="0.25">
      <c r="A22" s="15" t="s">
        <v>42</v>
      </c>
      <c r="B22" s="11" t="s">
        <v>52</v>
      </c>
      <c r="C22" s="37" t="s">
        <v>9</v>
      </c>
      <c r="D22" s="2">
        <v>390</v>
      </c>
    </row>
    <row r="23" spans="1:4" x14ac:dyDescent="0.25">
      <c r="A23" s="15" t="s">
        <v>48</v>
      </c>
      <c r="B23" s="11" t="s">
        <v>90</v>
      </c>
      <c r="C23" s="37" t="s">
        <v>9</v>
      </c>
      <c r="D23" s="2">
        <f>ROUND((D19*0.1),2)</f>
        <v>5.63</v>
      </c>
    </row>
    <row r="24" spans="1:4" x14ac:dyDescent="0.25">
      <c r="A24" s="15" t="s">
        <v>49</v>
      </c>
      <c r="B24" s="11" t="s">
        <v>91</v>
      </c>
      <c r="C24" s="37" t="s">
        <v>9</v>
      </c>
      <c r="D24" s="2">
        <f>544.26-D23-D25</f>
        <v>343.63</v>
      </c>
    </row>
    <row r="25" spans="1:4" ht="16.5" thickBot="1" x14ac:dyDescent="0.3">
      <c r="A25" s="34" t="s">
        <v>110</v>
      </c>
      <c r="B25" s="16" t="s">
        <v>53</v>
      </c>
      <c r="C25" s="17" t="s">
        <v>9</v>
      </c>
      <c r="D25" s="47">
        <v>195</v>
      </c>
    </row>
    <row r="26" spans="1:4" ht="16.5" thickBot="1" x14ac:dyDescent="0.3">
      <c r="A26" s="6" t="s">
        <v>111</v>
      </c>
      <c r="B26" s="7" t="s">
        <v>112</v>
      </c>
      <c r="C26" s="8" t="s">
        <v>9</v>
      </c>
      <c r="D26" s="46">
        <f>SUM(D27:D28)</f>
        <v>4239.8500000000004</v>
      </c>
    </row>
    <row r="27" spans="1:4" x14ac:dyDescent="0.25">
      <c r="A27" s="33" t="s">
        <v>73</v>
      </c>
      <c r="B27" s="18" t="s">
        <v>113</v>
      </c>
      <c r="C27" s="19" t="s">
        <v>9</v>
      </c>
      <c r="D27" s="36">
        <f>4239.85-D28</f>
        <v>3771.8500000000004</v>
      </c>
    </row>
    <row r="28" spans="1:4" ht="16.5" thickBot="1" x14ac:dyDescent="0.3">
      <c r="A28" s="34" t="s">
        <v>74</v>
      </c>
      <c r="B28" s="16" t="s">
        <v>58</v>
      </c>
      <c r="C28" s="17" t="s">
        <v>9</v>
      </c>
      <c r="D28" s="47">
        <v>468</v>
      </c>
    </row>
    <row r="29" spans="1:4" ht="16.5" thickBot="1" x14ac:dyDescent="0.3">
      <c r="A29" s="6">
        <v>6</v>
      </c>
      <c r="B29" s="7" t="s">
        <v>5</v>
      </c>
      <c r="C29" s="8" t="s">
        <v>6</v>
      </c>
      <c r="D29" s="8">
        <v>3</v>
      </c>
    </row>
    <row r="30" spans="1:4" x14ac:dyDescent="0.25">
      <c r="A30" s="5" t="s">
        <v>46</v>
      </c>
      <c r="B30" s="18" t="s">
        <v>19</v>
      </c>
      <c r="C30" s="19" t="s">
        <v>9</v>
      </c>
      <c r="D30" s="36">
        <v>366.5</v>
      </c>
    </row>
    <row r="31" spans="1:4" x14ac:dyDescent="0.25">
      <c r="A31" s="24" t="s">
        <v>47</v>
      </c>
      <c r="B31" s="11" t="s">
        <v>59</v>
      </c>
      <c r="C31" s="37" t="s">
        <v>9</v>
      </c>
      <c r="D31" s="2">
        <v>293.2</v>
      </c>
    </row>
    <row r="32" spans="1:4" ht="16.5" thickBot="1" x14ac:dyDescent="0.3">
      <c r="A32" s="32" t="s">
        <v>114</v>
      </c>
      <c r="B32" s="16" t="s">
        <v>60</v>
      </c>
      <c r="C32" s="17" t="s">
        <v>9</v>
      </c>
      <c r="D32" s="47">
        <v>12.72</v>
      </c>
    </row>
    <row r="33" spans="1:4" ht="16.5" thickBot="1" x14ac:dyDescent="0.3">
      <c r="A33" s="6">
        <v>7</v>
      </c>
      <c r="B33" s="7" t="s">
        <v>20</v>
      </c>
      <c r="C33" s="8" t="s">
        <v>6</v>
      </c>
      <c r="D33" s="8">
        <v>3</v>
      </c>
    </row>
    <row r="34" spans="1:4" ht="16.5" thickBot="1" x14ac:dyDescent="0.3">
      <c r="A34" s="20" t="s">
        <v>43</v>
      </c>
      <c r="B34" s="25" t="s">
        <v>115</v>
      </c>
      <c r="C34" s="26" t="s">
        <v>6</v>
      </c>
      <c r="D34" s="26">
        <v>1</v>
      </c>
    </row>
    <row r="35" spans="1:4" ht="63" x14ac:dyDescent="0.25">
      <c r="A35" s="5" t="s">
        <v>116</v>
      </c>
      <c r="B35" s="38" t="s">
        <v>117</v>
      </c>
      <c r="C35" s="19" t="s">
        <v>11</v>
      </c>
      <c r="D35" s="19">
        <v>14</v>
      </c>
    </row>
    <row r="36" spans="1:4" x14ac:dyDescent="0.25">
      <c r="A36" s="24" t="s">
        <v>118</v>
      </c>
      <c r="B36" s="11" t="s">
        <v>21</v>
      </c>
      <c r="C36" s="37" t="s">
        <v>22</v>
      </c>
      <c r="D36" s="37">
        <v>24</v>
      </c>
    </row>
    <row r="37" spans="1:4" x14ac:dyDescent="0.25">
      <c r="A37" s="24" t="s">
        <v>119</v>
      </c>
      <c r="B37" s="11" t="s">
        <v>75</v>
      </c>
      <c r="C37" s="37" t="s">
        <v>9</v>
      </c>
      <c r="D37" s="37">
        <v>131.69999999999999</v>
      </c>
    </row>
    <row r="38" spans="1:4" x14ac:dyDescent="0.25">
      <c r="A38" s="24" t="s">
        <v>120</v>
      </c>
      <c r="B38" s="11" t="s">
        <v>61</v>
      </c>
      <c r="C38" s="37" t="s">
        <v>9</v>
      </c>
      <c r="D38" s="37">
        <v>4.2</v>
      </c>
    </row>
    <row r="39" spans="1:4" x14ac:dyDescent="0.25">
      <c r="A39" s="24" t="s">
        <v>121</v>
      </c>
      <c r="B39" s="11" t="s">
        <v>98</v>
      </c>
      <c r="C39" s="37" t="s">
        <v>10</v>
      </c>
      <c r="D39" s="37">
        <v>44.8</v>
      </c>
    </row>
    <row r="40" spans="1:4" x14ac:dyDescent="0.25">
      <c r="A40" s="24" t="s">
        <v>122</v>
      </c>
      <c r="B40" s="11" t="s">
        <v>62</v>
      </c>
      <c r="C40" s="37" t="s">
        <v>10</v>
      </c>
      <c r="D40" s="2">
        <v>6</v>
      </c>
    </row>
    <row r="41" spans="1:4" x14ac:dyDescent="0.25">
      <c r="A41" s="24" t="s">
        <v>123</v>
      </c>
      <c r="B41" s="12" t="s">
        <v>63</v>
      </c>
      <c r="C41" s="37" t="s">
        <v>10</v>
      </c>
      <c r="D41" s="2">
        <v>108.32</v>
      </c>
    </row>
    <row r="42" spans="1:4" x14ac:dyDescent="0.25">
      <c r="A42" s="24" t="s">
        <v>124</v>
      </c>
      <c r="B42" s="12" t="s">
        <v>64</v>
      </c>
      <c r="C42" s="37" t="s">
        <v>10</v>
      </c>
      <c r="D42" s="37">
        <v>60.7</v>
      </c>
    </row>
    <row r="43" spans="1:4" x14ac:dyDescent="0.25">
      <c r="A43" s="24" t="s">
        <v>125</v>
      </c>
      <c r="B43" s="11" t="s">
        <v>65</v>
      </c>
      <c r="C43" s="37" t="s">
        <v>10</v>
      </c>
      <c r="D43" s="37">
        <v>4</v>
      </c>
    </row>
    <row r="44" spans="1:4" x14ac:dyDescent="0.25">
      <c r="A44" s="24" t="s">
        <v>126</v>
      </c>
      <c r="B44" s="11" t="s">
        <v>66</v>
      </c>
      <c r="C44" s="37" t="s">
        <v>9</v>
      </c>
      <c r="D44" s="37">
        <v>11.91</v>
      </c>
    </row>
    <row r="45" spans="1:4" x14ac:dyDescent="0.25">
      <c r="A45" s="24" t="s">
        <v>127</v>
      </c>
      <c r="B45" s="11" t="s">
        <v>99</v>
      </c>
      <c r="C45" s="37" t="s">
        <v>9</v>
      </c>
      <c r="D45" s="37">
        <v>53.16</v>
      </c>
    </row>
    <row r="46" spans="1:4" x14ac:dyDescent="0.25">
      <c r="A46" s="24" t="s">
        <v>128</v>
      </c>
      <c r="B46" s="11" t="s">
        <v>129</v>
      </c>
      <c r="C46" s="37" t="s">
        <v>9</v>
      </c>
      <c r="D46" s="37">
        <v>28.49</v>
      </c>
    </row>
    <row r="47" spans="1:4" ht="33" customHeight="1" thickBot="1" x14ac:dyDescent="0.3">
      <c r="A47" s="32" t="s">
        <v>130</v>
      </c>
      <c r="B47" s="23" t="s">
        <v>131</v>
      </c>
      <c r="C47" s="17" t="s">
        <v>54</v>
      </c>
      <c r="D47" s="17">
        <v>8</v>
      </c>
    </row>
    <row r="48" spans="1:4" ht="16.5" thickBot="1" x14ac:dyDescent="0.3">
      <c r="A48" s="35" t="s">
        <v>44</v>
      </c>
      <c r="B48" s="7" t="s">
        <v>100</v>
      </c>
      <c r="C48" s="8" t="s">
        <v>6</v>
      </c>
      <c r="D48" s="8">
        <v>1</v>
      </c>
    </row>
    <row r="49" spans="1:4" ht="63" x14ac:dyDescent="0.25">
      <c r="A49" s="5" t="s">
        <v>132</v>
      </c>
      <c r="B49" s="38" t="s">
        <v>117</v>
      </c>
      <c r="C49" s="19" t="s">
        <v>11</v>
      </c>
      <c r="D49" s="19">
        <v>14</v>
      </c>
    </row>
    <row r="50" spans="1:4" x14ac:dyDescent="0.25">
      <c r="A50" s="24" t="s">
        <v>133</v>
      </c>
      <c r="B50" s="11" t="s">
        <v>21</v>
      </c>
      <c r="C50" s="37" t="s">
        <v>22</v>
      </c>
      <c r="D50" s="37">
        <v>12</v>
      </c>
    </row>
    <row r="51" spans="1:4" x14ac:dyDescent="0.25">
      <c r="A51" s="24" t="s">
        <v>134</v>
      </c>
      <c r="B51" s="11" t="s">
        <v>23</v>
      </c>
      <c r="C51" s="37" t="s">
        <v>9</v>
      </c>
      <c r="D51" s="37">
        <v>117.68</v>
      </c>
    </row>
    <row r="52" spans="1:4" x14ac:dyDescent="0.25">
      <c r="A52" s="24" t="s">
        <v>135</v>
      </c>
      <c r="B52" s="11" t="s">
        <v>61</v>
      </c>
      <c r="C52" s="37" t="s">
        <v>9</v>
      </c>
      <c r="D52" s="37">
        <v>4.2</v>
      </c>
    </row>
    <row r="53" spans="1:4" x14ac:dyDescent="0.25">
      <c r="A53" s="24" t="s">
        <v>136</v>
      </c>
      <c r="B53" s="11" t="s">
        <v>98</v>
      </c>
      <c r="C53" s="37" t="s">
        <v>10</v>
      </c>
      <c r="D53" s="37">
        <v>44.8</v>
      </c>
    </row>
    <row r="54" spans="1:4" x14ac:dyDescent="0.25">
      <c r="A54" s="24" t="s">
        <v>137</v>
      </c>
      <c r="B54" s="11" t="s">
        <v>62</v>
      </c>
      <c r="C54" s="37" t="s">
        <v>10</v>
      </c>
      <c r="D54" s="37">
        <v>6</v>
      </c>
    </row>
    <row r="55" spans="1:4" x14ac:dyDescent="0.25">
      <c r="A55" s="24" t="s">
        <v>138</v>
      </c>
      <c r="B55" s="12" t="s">
        <v>63</v>
      </c>
      <c r="C55" s="37" t="s">
        <v>10</v>
      </c>
      <c r="D55" s="37">
        <v>90.26</v>
      </c>
    </row>
    <row r="56" spans="1:4" x14ac:dyDescent="0.25">
      <c r="A56" s="24" t="s">
        <v>139</v>
      </c>
      <c r="B56" s="12" t="s">
        <v>64</v>
      </c>
      <c r="C56" s="37" t="s">
        <v>10</v>
      </c>
      <c r="D56" s="37">
        <v>60.7</v>
      </c>
    </row>
    <row r="57" spans="1:4" x14ac:dyDescent="0.25">
      <c r="A57" s="24" t="s">
        <v>140</v>
      </c>
      <c r="B57" s="11" t="s">
        <v>65</v>
      </c>
      <c r="C57" s="37" t="s">
        <v>10</v>
      </c>
      <c r="D57" s="37">
        <v>4</v>
      </c>
    </row>
    <row r="58" spans="1:4" x14ac:dyDescent="0.25">
      <c r="A58" s="24" t="s">
        <v>141</v>
      </c>
      <c r="B58" s="11" t="s">
        <v>66</v>
      </c>
      <c r="C58" s="37" t="s">
        <v>9</v>
      </c>
      <c r="D58" s="37">
        <v>11.13</v>
      </c>
    </row>
    <row r="59" spans="1:4" ht="16.5" thickBot="1" x14ac:dyDescent="0.3">
      <c r="A59" s="32" t="s">
        <v>142</v>
      </c>
      <c r="B59" s="16" t="s">
        <v>24</v>
      </c>
      <c r="C59" s="17" t="s">
        <v>9</v>
      </c>
      <c r="D59" s="17">
        <v>10.210000000000001</v>
      </c>
    </row>
    <row r="60" spans="1:4" ht="16.5" thickBot="1" x14ac:dyDescent="0.3">
      <c r="A60" s="35" t="s">
        <v>81</v>
      </c>
      <c r="B60" s="7" t="s">
        <v>102</v>
      </c>
      <c r="C60" s="8" t="s">
        <v>6</v>
      </c>
      <c r="D60" s="8">
        <v>1</v>
      </c>
    </row>
    <row r="61" spans="1:4" ht="63" x14ac:dyDescent="0.25">
      <c r="A61" s="5" t="s">
        <v>145</v>
      </c>
      <c r="B61" s="38" t="s">
        <v>87</v>
      </c>
      <c r="C61" s="19" t="s">
        <v>11</v>
      </c>
      <c r="D61" s="19">
        <v>12</v>
      </c>
    </row>
    <row r="62" spans="1:4" x14ac:dyDescent="0.25">
      <c r="A62" s="24" t="s">
        <v>146</v>
      </c>
      <c r="B62" s="11" t="s">
        <v>23</v>
      </c>
      <c r="C62" s="37" t="s">
        <v>9</v>
      </c>
      <c r="D62" s="37">
        <v>60.9</v>
      </c>
    </row>
    <row r="63" spans="1:4" x14ac:dyDescent="0.25">
      <c r="A63" s="24" t="s">
        <v>147</v>
      </c>
      <c r="B63" s="11" t="s">
        <v>61</v>
      </c>
      <c r="C63" s="37" t="s">
        <v>9</v>
      </c>
      <c r="D63" s="37">
        <v>3.6</v>
      </c>
    </row>
    <row r="64" spans="1:4" x14ac:dyDescent="0.25">
      <c r="A64" s="24" t="s">
        <v>148</v>
      </c>
      <c r="B64" s="11" t="s">
        <v>98</v>
      </c>
      <c r="C64" s="37" t="s">
        <v>10</v>
      </c>
      <c r="D64" s="37">
        <v>38.4</v>
      </c>
    </row>
    <row r="65" spans="1:4" x14ac:dyDescent="0.25">
      <c r="A65" s="24" t="s">
        <v>149</v>
      </c>
      <c r="B65" s="11" t="s">
        <v>62</v>
      </c>
      <c r="C65" s="37" t="s">
        <v>10</v>
      </c>
      <c r="D65" s="37">
        <v>5.5</v>
      </c>
    </row>
    <row r="66" spans="1:4" x14ac:dyDescent="0.25">
      <c r="A66" s="24" t="s">
        <v>150</v>
      </c>
      <c r="B66" s="12" t="s">
        <v>63</v>
      </c>
      <c r="C66" s="37" t="s">
        <v>10</v>
      </c>
      <c r="D66" s="37">
        <v>38.03</v>
      </c>
    </row>
    <row r="67" spans="1:4" x14ac:dyDescent="0.25">
      <c r="A67" s="24" t="s">
        <v>151</v>
      </c>
      <c r="B67" s="12" t="s">
        <v>64</v>
      </c>
      <c r="C67" s="37" t="s">
        <v>10</v>
      </c>
      <c r="D67" s="37">
        <v>46.24</v>
      </c>
    </row>
    <row r="68" spans="1:4" x14ac:dyDescent="0.25">
      <c r="A68" s="24" t="s">
        <v>152</v>
      </c>
      <c r="B68" s="11" t="s">
        <v>65</v>
      </c>
      <c r="C68" s="37" t="s">
        <v>10</v>
      </c>
      <c r="D68" s="37">
        <v>4</v>
      </c>
    </row>
    <row r="69" spans="1:4" x14ac:dyDescent="0.25">
      <c r="A69" s="24" t="s">
        <v>153</v>
      </c>
      <c r="B69" s="11" t="s">
        <v>66</v>
      </c>
      <c r="C69" s="37" t="s">
        <v>9</v>
      </c>
      <c r="D69" s="37">
        <v>7.76</v>
      </c>
    </row>
    <row r="70" spans="1:4" x14ac:dyDescent="0.25">
      <c r="A70" s="24" t="s">
        <v>154</v>
      </c>
      <c r="B70" s="11" t="s">
        <v>99</v>
      </c>
      <c r="C70" s="37" t="s">
        <v>9</v>
      </c>
      <c r="D70" s="37">
        <v>45.76</v>
      </c>
    </row>
    <row r="71" spans="1:4" x14ac:dyDescent="0.25">
      <c r="A71" s="24" t="s">
        <v>155</v>
      </c>
      <c r="B71" s="11" t="s">
        <v>129</v>
      </c>
      <c r="C71" s="37" t="s">
        <v>9</v>
      </c>
      <c r="D71" s="37">
        <v>24.53</v>
      </c>
    </row>
    <row r="72" spans="1:4" ht="33.75" customHeight="1" thickBot="1" x14ac:dyDescent="0.3">
      <c r="A72" s="32" t="s">
        <v>216</v>
      </c>
      <c r="B72" s="23" t="s">
        <v>131</v>
      </c>
      <c r="C72" s="17" t="s">
        <v>54</v>
      </c>
      <c r="D72" s="17">
        <v>8</v>
      </c>
    </row>
    <row r="73" spans="1:4" ht="16.5" thickBot="1" x14ac:dyDescent="0.3">
      <c r="A73" s="6">
        <v>8</v>
      </c>
      <c r="B73" s="7" t="s">
        <v>25</v>
      </c>
      <c r="C73" s="8" t="s">
        <v>6</v>
      </c>
      <c r="D73" s="46">
        <v>5</v>
      </c>
    </row>
    <row r="74" spans="1:4" x14ac:dyDescent="0.25">
      <c r="A74" s="33" t="s">
        <v>79</v>
      </c>
      <c r="B74" s="18" t="s">
        <v>26</v>
      </c>
      <c r="C74" s="19" t="s">
        <v>9</v>
      </c>
      <c r="D74" s="36">
        <v>125</v>
      </c>
    </row>
    <row r="75" spans="1:4" ht="16.5" thickBot="1" x14ac:dyDescent="0.3">
      <c r="A75" s="34" t="s">
        <v>80</v>
      </c>
      <c r="B75" s="16" t="s">
        <v>77</v>
      </c>
      <c r="C75" s="17" t="s">
        <v>10</v>
      </c>
      <c r="D75" s="47">
        <v>56.35</v>
      </c>
    </row>
    <row r="76" spans="1:4" ht="16.5" thickBot="1" x14ac:dyDescent="0.3">
      <c r="A76" s="6">
        <v>9</v>
      </c>
      <c r="B76" s="7" t="s">
        <v>27</v>
      </c>
      <c r="C76" s="8" t="s">
        <v>3</v>
      </c>
      <c r="D76" s="46">
        <v>1.71</v>
      </c>
    </row>
    <row r="77" spans="1:4" x14ac:dyDescent="0.25">
      <c r="A77" s="5" t="s">
        <v>67</v>
      </c>
      <c r="B77" s="18" t="s">
        <v>28</v>
      </c>
      <c r="C77" s="19" t="s">
        <v>3</v>
      </c>
      <c r="D77" s="36">
        <v>1.71</v>
      </c>
    </row>
    <row r="78" spans="1:4" x14ac:dyDescent="0.25">
      <c r="A78" s="24" t="s">
        <v>76</v>
      </c>
      <c r="B78" s="11" t="s">
        <v>29</v>
      </c>
      <c r="C78" s="37" t="s">
        <v>3</v>
      </c>
      <c r="D78" s="2">
        <v>2.13</v>
      </c>
    </row>
    <row r="79" spans="1:4" x14ac:dyDescent="0.25">
      <c r="A79" s="24" t="s">
        <v>92</v>
      </c>
      <c r="B79" s="11" t="s">
        <v>70</v>
      </c>
      <c r="C79" s="37" t="s">
        <v>3</v>
      </c>
      <c r="D79" s="2">
        <v>0.26</v>
      </c>
    </row>
    <row r="80" spans="1:4" ht="16.5" thickBot="1" x14ac:dyDescent="0.3">
      <c r="A80" s="32" t="s">
        <v>156</v>
      </c>
      <c r="B80" s="16" t="s">
        <v>68</v>
      </c>
      <c r="C80" s="17" t="s">
        <v>3</v>
      </c>
      <c r="D80" s="47">
        <v>1.72</v>
      </c>
    </row>
    <row r="81" spans="1:4" ht="16.5" thickBot="1" x14ac:dyDescent="0.3">
      <c r="A81" s="6">
        <v>10</v>
      </c>
      <c r="B81" s="7" t="s">
        <v>30</v>
      </c>
      <c r="C81" s="8" t="s">
        <v>6</v>
      </c>
      <c r="D81" s="46">
        <v>22</v>
      </c>
    </row>
    <row r="82" spans="1:4" x14ac:dyDescent="0.25">
      <c r="A82" s="5" t="s">
        <v>83</v>
      </c>
      <c r="B82" s="18" t="s">
        <v>88</v>
      </c>
      <c r="C82" s="27" t="s">
        <v>11</v>
      </c>
      <c r="D82" s="28">
        <v>20</v>
      </c>
    </row>
    <row r="83" spans="1:4" x14ac:dyDescent="0.25">
      <c r="A83" s="24" t="s">
        <v>157</v>
      </c>
      <c r="B83" s="11" t="s">
        <v>13</v>
      </c>
      <c r="C83" s="13" t="s">
        <v>11</v>
      </c>
      <c r="D83" s="21">
        <v>6</v>
      </c>
    </row>
    <row r="84" spans="1:4" x14ac:dyDescent="0.25">
      <c r="A84" s="24" t="s">
        <v>158</v>
      </c>
      <c r="B84" s="11" t="s">
        <v>89</v>
      </c>
      <c r="C84" s="13" t="s">
        <v>11</v>
      </c>
      <c r="D84" s="21">
        <v>12</v>
      </c>
    </row>
    <row r="85" spans="1:4" x14ac:dyDescent="0.25">
      <c r="A85" s="24" t="s">
        <v>159</v>
      </c>
      <c r="B85" s="11" t="s">
        <v>160</v>
      </c>
      <c r="C85" s="13" t="s">
        <v>11</v>
      </c>
      <c r="D85" s="21">
        <v>4</v>
      </c>
    </row>
    <row r="86" spans="1:4" x14ac:dyDescent="0.25">
      <c r="A86" s="24" t="s">
        <v>206</v>
      </c>
      <c r="B86" s="11" t="s">
        <v>217</v>
      </c>
      <c r="C86" s="13" t="s">
        <v>11</v>
      </c>
      <c r="D86" s="21">
        <v>2</v>
      </c>
    </row>
    <row r="87" spans="1:4" x14ac:dyDescent="0.25">
      <c r="A87" s="24" t="s">
        <v>207</v>
      </c>
      <c r="B87" s="11" t="s">
        <v>69</v>
      </c>
      <c r="C87" s="37" t="s">
        <v>10</v>
      </c>
      <c r="D87" s="2">
        <v>61.6</v>
      </c>
    </row>
    <row r="88" spans="1:4" x14ac:dyDescent="0.25">
      <c r="A88" s="24" t="s">
        <v>161</v>
      </c>
      <c r="B88" s="11" t="s">
        <v>78</v>
      </c>
      <c r="C88" s="37" t="s">
        <v>9</v>
      </c>
      <c r="D88" s="2">
        <v>1.32</v>
      </c>
    </row>
    <row r="89" spans="1:4" x14ac:dyDescent="0.25">
      <c r="A89" s="24" t="s">
        <v>162</v>
      </c>
      <c r="B89" s="11" t="s">
        <v>31</v>
      </c>
      <c r="C89" s="37" t="s">
        <v>6</v>
      </c>
      <c r="D89" s="2">
        <v>88</v>
      </c>
    </row>
    <row r="90" spans="1:4" x14ac:dyDescent="0.25">
      <c r="A90" s="24" t="s">
        <v>163</v>
      </c>
      <c r="B90" s="11" t="s">
        <v>32</v>
      </c>
      <c r="C90" s="37" t="s">
        <v>9</v>
      </c>
      <c r="D90" s="2">
        <v>22</v>
      </c>
    </row>
    <row r="91" spans="1:4" ht="16.5" thickBot="1" x14ac:dyDescent="0.3">
      <c r="A91" s="32" t="s">
        <v>164</v>
      </c>
      <c r="B91" s="16" t="s">
        <v>33</v>
      </c>
      <c r="C91" s="17" t="s">
        <v>10</v>
      </c>
      <c r="D91" s="47">
        <v>4.4000000000000004</v>
      </c>
    </row>
    <row r="92" spans="1:4" ht="16.5" thickBot="1" x14ac:dyDescent="0.3">
      <c r="A92" s="6">
        <v>11</v>
      </c>
      <c r="B92" s="7" t="s">
        <v>166</v>
      </c>
      <c r="C92" s="8" t="s">
        <v>54</v>
      </c>
      <c r="D92" s="46">
        <v>1</v>
      </c>
    </row>
    <row r="93" spans="1:4" x14ac:dyDescent="0.25">
      <c r="A93" s="5" t="s">
        <v>45</v>
      </c>
      <c r="B93" s="38" t="s">
        <v>167</v>
      </c>
      <c r="C93" s="19" t="s">
        <v>11</v>
      </c>
      <c r="D93" s="36">
        <v>4</v>
      </c>
    </row>
    <row r="94" spans="1:4" x14ac:dyDescent="0.25">
      <c r="A94" s="24" t="s">
        <v>85</v>
      </c>
      <c r="B94" s="12" t="s">
        <v>170</v>
      </c>
      <c r="C94" s="37" t="s">
        <v>10</v>
      </c>
      <c r="D94" s="37">
        <v>10.59</v>
      </c>
    </row>
    <row r="95" spans="1:4" x14ac:dyDescent="0.25">
      <c r="A95" s="24" t="s">
        <v>169</v>
      </c>
      <c r="B95" s="12" t="s">
        <v>172</v>
      </c>
      <c r="C95" s="37" t="s">
        <v>10</v>
      </c>
      <c r="D95" s="37">
        <v>4.5</v>
      </c>
    </row>
    <row r="96" spans="1:4" x14ac:dyDescent="0.25">
      <c r="A96" s="55" t="s">
        <v>171</v>
      </c>
      <c r="B96" s="12" t="s">
        <v>174</v>
      </c>
      <c r="C96" s="37" t="s">
        <v>10</v>
      </c>
      <c r="D96" s="37">
        <v>29.29</v>
      </c>
    </row>
    <row r="97" spans="1:4" x14ac:dyDescent="0.25">
      <c r="A97" s="24" t="s">
        <v>173</v>
      </c>
      <c r="B97" s="12" t="s">
        <v>176</v>
      </c>
      <c r="C97" s="37" t="s">
        <v>10</v>
      </c>
      <c r="D97" s="37">
        <v>5.51</v>
      </c>
    </row>
    <row r="98" spans="1:4" x14ac:dyDescent="0.25">
      <c r="A98" s="24" t="s">
        <v>175</v>
      </c>
      <c r="B98" s="12" t="s">
        <v>178</v>
      </c>
      <c r="C98" s="37" t="s">
        <v>10</v>
      </c>
      <c r="D98" s="37">
        <v>1.6</v>
      </c>
    </row>
    <row r="99" spans="1:4" x14ac:dyDescent="0.25">
      <c r="A99" s="24" t="s">
        <v>177</v>
      </c>
      <c r="B99" s="12" t="s">
        <v>180</v>
      </c>
      <c r="C99" s="37" t="s">
        <v>9</v>
      </c>
      <c r="D99" s="2">
        <v>0.22</v>
      </c>
    </row>
    <row r="100" spans="1:4" ht="31.5" x14ac:dyDescent="0.25">
      <c r="A100" s="24" t="s">
        <v>179</v>
      </c>
      <c r="B100" s="12" t="s">
        <v>182</v>
      </c>
      <c r="C100" s="37" t="s">
        <v>10</v>
      </c>
      <c r="D100" s="2">
        <v>1.1000000000000001</v>
      </c>
    </row>
    <row r="101" spans="1:4" x14ac:dyDescent="0.25">
      <c r="A101" s="24" t="s">
        <v>181</v>
      </c>
      <c r="B101" s="12" t="s">
        <v>184</v>
      </c>
      <c r="C101" s="37" t="s">
        <v>9</v>
      </c>
      <c r="D101" s="2">
        <v>0.2</v>
      </c>
    </row>
    <row r="102" spans="1:4" ht="31.5" x14ac:dyDescent="0.25">
      <c r="A102" s="24" t="s">
        <v>183</v>
      </c>
      <c r="B102" s="12" t="s">
        <v>186</v>
      </c>
      <c r="C102" s="37" t="s">
        <v>10</v>
      </c>
      <c r="D102" s="2">
        <v>2</v>
      </c>
    </row>
    <row r="103" spans="1:4" ht="31.5" x14ac:dyDescent="0.25">
      <c r="A103" s="24" t="s">
        <v>185</v>
      </c>
      <c r="B103" s="12" t="s">
        <v>188</v>
      </c>
      <c r="C103" s="37" t="s">
        <v>9</v>
      </c>
      <c r="D103" s="2">
        <v>0.18</v>
      </c>
    </row>
    <row r="104" spans="1:4" ht="31.5" x14ac:dyDescent="0.25">
      <c r="A104" s="24" t="s">
        <v>187</v>
      </c>
      <c r="B104" s="12" t="s">
        <v>190</v>
      </c>
      <c r="C104" s="37" t="s">
        <v>10</v>
      </c>
      <c r="D104" s="2">
        <v>1.8</v>
      </c>
    </row>
    <row r="105" spans="1:4" ht="16.5" thickBot="1" x14ac:dyDescent="0.3">
      <c r="A105" s="32" t="s">
        <v>189</v>
      </c>
      <c r="B105" s="23" t="s">
        <v>192</v>
      </c>
      <c r="C105" s="17" t="s">
        <v>9</v>
      </c>
      <c r="D105" s="17">
        <v>0.18</v>
      </c>
    </row>
    <row r="106" spans="1:4" ht="16.5" thickBot="1" x14ac:dyDescent="0.3">
      <c r="A106" s="6">
        <v>12</v>
      </c>
      <c r="B106" s="7" t="s">
        <v>103</v>
      </c>
      <c r="C106" s="8" t="s">
        <v>11</v>
      </c>
      <c r="D106" s="46">
        <v>194</v>
      </c>
    </row>
    <row r="107" spans="1:4" x14ac:dyDescent="0.25">
      <c r="A107" s="48" t="s">
        <v>86</v>
      </c>
      <c r="B107" s="18" t="s">
        <v>218</v>
      </c>
      <c r="C107" s="19" t="s">
        <v>10</v>
      </c>
      <c r="D107" s="36">
        <v>616.91999999999996</v>
      </c>
    </row>
    <row r="108" spans="1:4" x14ac:dyDescent="0.25">
      <c r="A108" s="49" t="s">
        <v>219</v>
      </c>
      <c r="B108" s="11" t="s">
        <v>71</v>
      </c>
      <c r="C108" s="37" t="s">
        <v>9</v>
      </c>
      <c r="D108" s="2">
        <f>(D107*0.15)</f>
        <v>92.537999999999997</v>
      </c>
    </row>
    <row r="109" spans="1:4" x14ac:dyDescent="0.25">
      <c r="A109" s="49" t="s">
        <v>220</v>
      </c>
      <c r="B109" s="11" t="s">
        <v>7</v>
      </c>
      <c r="C109" s="37" t="s">
        <v>10</v>
      </c>
      <c r="D109" s="2">
        <f>D107</f>
        <v>616.91999999999996</v>
      </c>
    </row>
    <row r="110" spans="1:4" x14ac:dyDescent="0.25">
      <c r="A110" s="49" t="s">
        <v>82</v>
      </c>
      <c r="B110" s="11" t="s">
        <v>104</v>
      </c>
      <c r="C110" s="37" t="s">
        <v>10</v>
      </c>
      <c r="D110" s="2">
        <v>116.4</v>
      </c>
    </row>
    <row r="111" spans="1:4" x14ac:dyDescent="0.25">
      <c r="A111" s="49" t="s">
        <v>221</v>
      </c>
      <c r="B111" s="11" t="s">
        <v>71</v>
      </c>
      <c r="C111" s="37" t="s">
        <v>9</v>
      </c>
      <c r="D111" s="2">
        <f>(D110*0.15)</f>
        <v>17.46</v>
      </c>
    </row>
    <row r="112" spans="1:4" ht="16.5" thickBot="1" x14ac:dyDescent="0.3">
      <c r="A112" s="50" t="s">
        <v>222</v>
      </c>
      <c r="B112" s="16" t="s">
        <v>7</v>
      </c>
      <c r="C112" s="17" t="s">
        <v>10</v>
      </c>
      <c r="D112" s="47">
        <f>D110</f>
        <v>116.4</v>
      </c>
    </row>
    <row r="113" spans="1:4" ht="16.5" thickBot="1" x14ac:dyDescent="0.3">
      <c r="A113" s="39">
        <v>13</v>
      </c>
      <c r="B113" s="77" t="s">
        <v>223</v>
      </c>
      <c r="C113" s="78" t="s">
        <v>9</v>
      </c>
      <c r="D113" s="79">
        <v>1</v>
      </c>
    </row>
    <row r="114" spans="1:4" ht="16.5" thickBot="1" x14ac:dyDescent="0.3">
      <c r="A114" s="6">
        <v>14</v>
      </c>
      <c r="B114" s="80" t="s">
        <v>224</v>
      </c>
      <c r="C114" s="81" t="s">
        <v>9</v>
      </c>
      <c r="D114" s="82">
        <v>7</v>
      </c>
    </row>
    <row r="115" spans="1:4" ht="16.5" thickBot="1" x14ac:dyDescent="0.3">
      <c r="A115" s="51">
        <v>15</v>
      </c>
      <c r="B115" s="83" t="s">
        <v>50</v>
      </c>
      <c r="C115" s="84" t="s">
        <v>51</v>
      </c>
      <c r="D115" s="84">
        <v>1</v>
      </c>
    </row>
    <row r="116" spans="1:4" x14ac:dyDescent="0.25">
      <c r="A116" s="91" t="s">
        <v>2</v>
      </c>
      <c r="B116" s="91"/>
      <c r="C116" s="91"/>
      <c r="D116" s="91"/>
    </row>
  </sheetData>
  <mergeCells count="5">
    <mergeCell ref="A6:D6"/>
    <mergeCell ref="A7:D7"/>
    <mergeCell ref="A116:D116"/>
    <mergeCell ref="B2:D2"/>
    <mergeCell ref="B4:D4"/>
  </mergeCells>
  <pageMargins left="0.70866141732283472" right="0.62992125984251968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3</vt:i4>
      </vt:variant>
    </vt:vector>
  </HeadingPairs>
  <TitlesOfParts>
    <vt:vector size="6" baseType="lpstr">
      <vt:lpstr>Darbu apjomi_Iep.1.dala</vt:lpstr>
      <vt:lpstr>Darbu apjomi_Iep.2.dala</vt:lpstr>
      <vt:lpstr>Darbu apjomi_Iep.3.dala</vt:lpstr>
      <vt:lpstr>'Darbu apjomi_Iep.1.dala'!Drukas_apgabals</vt:lpstr>
      <vt:lpstr>'Darbu apjomi_Iep.3.dala'!Drukas_apgabals</vt:lpstr>
      <vt:lpstr>'Darbu apjomi_Iep.1.dala'!Drukāt_virsrakstus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2018-09-05T10:30:38Z</dcterms:modified>
</cp:coreProperties>
</file>