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vs-gulbene.namejs.lv/Portal/webdav/f2fe4502-f3d9-404e-8fef-2f01a27b14e2/"/>
    </mc:Choice>
  </mc:AlternateContent>
  <xr:revisionPtr revIDLastSave="0" documentId="13_ncr:1_{3D47D7A6-08CD-478B-9F57-6961662C53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s" sheetId="1" r:id="rId1"/>
    <sheet name="Kopsavilkums" sheetId="2" r:id="rId2"/>
  </sheets>
  <definedNames>
    <definedName name="_xlnm._FilterDatabase" localSheetId="0" hidden="1">Registrs!$A$8:$I$744</definedName>
  </definedNames>
  <calcPr calcId="191029"/>
  <extLst>
    <ext uri="GoogleSheetsCustomDataVersion2">
      <go:sheetsCustomData xmlns:go="http://customooxmlschemas.google.com/" r:id="rId6" roundtripDataChecksum="kKQ8bXXd8+Fbc65wqJgsHKVpB8CDGmiVEJTHhW2RxoE="/>
    </ext>
  </extLst>
</workbook>
</file>

<file path=xl/calcChain.xml><?xml version="1.0" encoding="utf-8"?>
<calcChain xmlns="http://schemas.openxmlformats.org/spreadsheetml/2006/main">
  <c r="AD20" i="2" l="1"/>
  <c r="AC20" i="2"/>
  <c r="AB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A19" i="2"/>
  <c r="Z19" i="2"/>
  <c r="Y19" i="2"/>
  <c r="X19" i="2"/>
  <c r="W19" i="2"/>
  <c r="AA18" i="2"/>
  <c r="Z18" i="2"/>
  <c r="Y18" i="2"/>
  <c r="X18" i="2"/>
  <c r="W18" i="2"/>
  <c r="AA17" i="2"/>
  <c r="Z17" i="2"/>
  <c r="Y17" i="2"/>
  <c r="X17" i="2"/>
  <c r="W17" i="2"/>
  <c r="AA16" i="2"/>
  <c r="Z16" i="2"/>
  <c r="Y16" i="2"/>
  <c r="X16" i="2"/>
  <c r="W16" i="2"/>
  <c r="AA15" i="2"/>
  <c r="Z15" i="2"/>
  <c r="Y15" i="2"/>
  <c r="X15" i="2"/>
  <c r="W15" i="2"/>
  <c r="AE14" i="2"/>
  <c r="AA14" i="2"/>
  <c r="Z14" i="2"/>
  <c r="Y14" i="2"/>
  <c r="X14" i="2"/>
  <c r="W14" i="2"/>
  <c r="AA13" i="2"/>
  <c r="Z13" i="2"/>
  <c r="Y13" i="2"/>
  <c r="X13" i="2"/>
  <c r="W13" i="2"/>
  <c r="AA12" i="2"/>
  <c r="Z12" i="2"/>
  <c r="Y12" i="2"/>
  <c r="X12" i="2"/>
  <c r="W12" i="2"/>
  <c r="AA11" i="2"/>
  <c r="Z11" i="2"/>
  <c r="Y11" i="2"/>
  <c r="X11" i="2"/>
  <c r="W11" i="2"/>
  <c r="AA10" i="2"/>
  <c r="Z10" i="2"/>
  <c r="Y10" i="2"/>
  <c r="X10" i="2"/>
  <c r="W10" i="2"/>
  <c r="AA9" i="2"/>
  <c r="Z9" i="2"/>
  <c r="Y9" i="2"/>
  <c r="X9" i="2"/>
  <c r="W9" i="2"/>
  <c r="AA8" i="2"/>
  <c r="Z8" i="2"/>
  <c r="Y8" i="2"/>
  <c r="X8" i="2"/>
  <c r="W8" i="2"/>
  <c r="AA7" i="2"/>
  <c r="AA20" i="2" s="1"/>
  <c r="Z7" i="2"/>
  <c r="Y7" i="2"/>
  <c r="X7" i="2"/>
  <c r="W7" i="2"/>
  <c r="Z6" i="2"/>
  <c r="Z20" i="2" s="1"/>
  <c r="Y6" i="2"/>
  <c r="Y20" i="2" s="1"/>
  <c r="X6" i="2"/>
  <c r="X20" i="2" s="1"/>
  <c r="W6" i="2"/>
  <c r="W20" i="2" s="1"/>
  <c r="G565" i="1"/>
  <c r="G564" i="1"/>
  <c r="G563" i="1"/>
  <c r="H539" i="1"/>
  <c r="H538" i="1"/>
  <c r="H537" i="1"/>
  <c r="H536" i="1"/>
  <c r="H535" i="1"/>
  <c r="H532" i="1"/>
  <c r="G526" i="1"/>
  <c r="G525" i="1"/>
  <c r="G524" i="1"/>
  <c r="G523" i="1"/>
  <c r="H521" i="1"/>
  <c r="H520" i="1"/>
  <c r="H519" i="1"/>
  <c r="H518" i="1"/>
  <c r="H517" i="1"/>
  <c r="G516" i="1"/>
  <c r="G515" i="1"/>
  <c r="H514" i="1"/>
  <c r="H513" i="1"/>
  <c r="H512" i="1"/>
  <c r="H511" i="1"/>
  <c r="H510" i="1"/>
  <c r="H509" i="1"/>
  <c r="H508" i="1"/>
  <c r="G506" i="1"/>
  <c r="G505" i="1"/>
  <c r="G504" i="1"/>
  <c r="G503" i="1"/>
  <c r="G502" i="1"/>
  <c r="H501" i="1"/>
  <c r="G501" i="1"/>
  <c r="G500" i="1"/>
  <c r="H500" i="1" s="1"/>
  <c r="G499" i="1"/>
  <c r="H499" i="1" s="1"/>
  <c r="H498" i="1"/>
  <c r="G498" i="1"/>
  <c r="H497" i="1"/>
  <c r="H496" i="1"/>
  <c r="G496" i="1"/>
  <c r="G495" i="1"/>
  <c r="H495" i="1" s="1"/>
  <c r="H494" i="1"/>
  <c r="G493" i="1"/>
  <c r="G492" i="1"/>
  <c r="G491" i="1"/>
  <c r="G490" i="1"/>
  <c r="G486" i="1"/>
  <c r="H484" i="1"/>
  <c r="G481" i="1"/>
  <c r="G480" i="1"/>
  <c r="G479" i="1"/>
  <c r="G478" i="1"/>
  <c r="G477" i="1"/>
  <c r="G432" i="1"/>
  <c r="G421" i="1"/>
  <c r="H421" i="1" s="1"/>
  <c r="H420" i="1"/>
  <c r="G420" i="1"/>
  <c r="H419" i="1"/>
  <c r="H414" i="1"/>
  <c r="H412" i="1"/>
  <c r="H404" i="1"/>
  <c r="H403" i="1"/>
  <c r="H402" i="1"/>
  <c r="H401" i="1"/>
  <c r="H400" i="1"/>
  <c r="H398" i="1"/>
  <c r="H397" i="1"/>
  <c r="H396" i="1"/>
  <c r="H395" i="1"/>
  <c r="H394" i="1"/>
  <c r="H393" i="1"/>
  <c r="H391" i="1"/>
  <c r="H389" i="1"/>
  <c r="H388" i="1"/>
  <c r="H387" i="1"/>
  <c r="G386" i="1"/>
  <c r="H384" i="1"/>
  <c r="H383" i="1"/>
  <c r="G368" i="1"/>
  <c r="H368" i="1" s="1"/>
  <c r="H367" i="1"/>
  <c r="G367" i="1"/>
  <c r="H366" i="1"/>
  <c r="H349" i="1"/>
  <c r="H348" i="1"/>
  <c r="G347" i="1"/>
  <c r="H347" i="1" s="1"/>
  <c r="H346" i="1"/>
  <c r="G345" i="1"/>
  <c r="H344" i="1"/>
  <c r="H343" i="1"/>
  <c r="H342" i="1"/>
  <c r="H341" i="1"/>
  <c r="G341" i="1"/>
  <c r="H340" i="1"/>
  <c r="H339" i="1"/>
  <c r="H338" i="1"/>
  <c r="H337" i="1"/>
  <c r="H336" i="1"/>
  <c r="H335" i="1"/>
  <c r="G334" i="1"/>
  <c r="H334" i="1" s="1"/>
  <c r="G333" i="1"/>
  <c r="H333" i="1" s="1"/>
  <c r="H332" i="1"/>
  <c r="H331" i="1"/>
  <c r="G330" i="1"/>
  <c r="H330" i="1" s="1"/>
  <c r="G329" i="1"/>
  <c r="H329" i="1" s="1"/>
  <c r="H328" i="1"/>
  <c r="H327" i="1"/>
  <c r="H326" i="1"/>
  <c r="G326" i="1"/>
  <c r="G325" i="1"/>
  <c r="H325" i="1" s="1"/>
  <c r="H324" i="1"/>
  <c r="H323" i="1"/>
  <c r="H322" i="1"/>
  <c r="H321" i="1"/>
  <c r="G320" i="1"/>
  <c r="H320" i="1" s="1"/>
  <c r="H319" i="1"/>
  <c r="H318" i="1"/>
  <c r="G317" i="1"/>
  <c r="H317" i="1" s="1"/>
  <c r="H316" i="1"/>
  <c r="H315" i="1"/>
  <c r="H314" i="1"/>
  <c r="H313" i="1"/>
  <c r="G312" i="1"/>
  <c r="H312" i="1" s="1"/>
  <c r="G311" i="1"/>
  <c r="H311" i="1" s="1"/>
  <c r="H310" i="1"/>
  <c r="H309" i="1"/>
  <c r="H308" i="1"/>
  <c r="H307" i="1"/>
  <c r="H306" i="1"/>
  <c r="H304" i="1"/>
  <c r="H303" i="1"/>
  <c r="H301" i="1"/>
  <c r="H300" i="1"/>
  <c r="H299" i="1"/>
  <c r="H298" i="1"/>
  <c r="H296" i="1"/>
  <c r="G296" i="1"/>
  <c r="H295" i="1"/>
  <c r="H293" i="1"/>
  <c r="H292" i="1"/>
  <c r="H291" i="1"/>
  <c r="H290" i="1"/>
  <c r="H289" i="1"/>
  <c r="H288" i="1"/>
  <c r="H287" i="1"/>
  <c r="G286" i="1"/>
  <c r="G285" i="1"/>
  <c r="H285" i="1" s="1"/>
  <c r="G284" i="1"/>
  <c r="H284" i="1" s="1"/>
  <c r="G283" i="1"/>
  <c r="G282" i="1"/>
  <c r="H281" i="1"/>
  <c r="H279" i="1"/>
  <c r="H278" i="1"/>
  <c r="H275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G155" i="1"/>
  <c r="H141" i="1"/>
  <c r="H140" i="1"/>
  <c r="H137" i="1"/>
  <c r="H136" i="1"/>
  <c r="G132" i="1"/>
  <c r="G131" i="1"/>
  <c r="H131" i="1" s="1"/>
  <c r="H130" i="1"/>
  <c r="H129" i="1"/>
  <c r="G110" i="1"/>
  <c r="H84" i="1"/>
  <c r="G83" i="1"/>
  <c r="H83" i="1" s="1"/>
  <c r="G82" i="1"/>
  <c r="H82" i="1" s="1"/>
  <c r="G65" i="1"/>
  <c r="H65" i="1" s="1"/>
  <c r="H64" i="1"/>
  <c r="H60" i="1"/>
  <c r="H52" i="1"/>
  <c r="G50" i="1"/>
  <c r="H50" i="1" s="1"/>
  <c r="H49" i="1"/>
  <c r="H41" i="1"/>
  <c r="H40" i="1"/>
  <c r="H39" i="1"/>
  <c r="H38" i="1"/>
  <c r="G20" i="1"/>
  <c r="H20" i="1" s="1"/>
  <c r="H19" i="1"/>
  <c r="H10" i="1"/>
</calcChain>
</file>

<file path=xl/sharedStrings.xml><?xml version="1.0" encoding="utf-8"?>
<sst xmlns="http://schemas.openxmlformats.org/spreadsheetml/2006/main" count="2485" uniqueCount="1101">
  <si>
    <t>Nr.p.k.</t>
  </si>
  <si>
    <t>Ceļa identifikators</t>
  </si>
  <si>
    <t>Ceļa nosaukums</t>
  </si>
  <si>
    <t>Ceļu raksturojošie parametri</t>
  </si>
  <si>
    <t>ceļš</t>
  </si>
  <si>
    <t>adrese (km)</t>
  </si>
  <si>
    <t>garums (km)</t>
  </si>
  <si>
    <r>
      <rPr>
        <sz val="11"/>
        <color theme="1"/>
        <rFont val="Times"/>
        <family val="1"/>
      </rPr>
      <t>brauktuves laukums (m</t>
    </r>
    <r>
      <rPr>
        <vertAlign val="superscript"/>
        <sz val="11"/>
        <color theme="1"/>
        <rFont val="Times"/>
        <family val="1"/>
      </rPr>
      <t>2</t>
    </r>
    <r>
      <rPr>
        <sz val="11"/>
        <color theme="1"/>
        <rFont val="Times"/>
        <family val="1"/>
      </rPr>
      <t>)</t>
    </r>
  </si>
  <si>
    <t>seguma veids</t>
  </si>
  <si>
    <t>no</t>
  </si>
  <si>
    <t>līdz</t>
  </si>
  <si>
    <t>Beļavas pagasts</t>
  </si>
  <si>
    <t>D</t>
  </si>
  <si>
    <t>A100294000001</t>
  </si>
  <si>
    <t>Svelberģis-Rožlejas-Celmiņi</t>
  </si>
  <si>
    <t>grants</t>
  </si>
  <si>
    <t>A100294000002</t>
  </si>
  <si>
    <t xml:space="preserve"> Krūzītes-Spriņģi</t>
  </si>
  <si>
    <t>C</t>
  </si>
  <si>
    <t>A100294000003</t>
  </si>
  <si>
    <t>Spalvas-Strautiņi</t>
  </si>
  <si>
    <t>A100294000004</t>
  </si>
  <si>
    <t xml:space="preserve"> Grestes-Jēči-Beļava 2</t>
  </si>
  <si>
    <t>A100294000005</t>
  </si>
  <si>
    <t>Beļava-Kranci-Krieviņi</t>
  </si>
  <si>
    <t>A100294000006</t>
  </si>
  <si>
    <t>Beļava 2-Bērzukalns</t>
  </si>
  <si>
    <t>bez seguma</t>
  </si>
  <si>
    <t>B100294000007</t>
  </si>
  <si>
    <t xml:space="preserve"> Asarupes ceļš</t>
  </si>
  <si>
    <t>B100294000008</t>
  </si>
  <si>
    <t xml:space="preserve"> Plūdoņu ceļš</t>
  </si>
  <si>
    <t>B100294000009</t>
  </si>
  <si>
    <t xml:space="preserve"> Rečiņi-Spriņģi-Butāni</t>
  </si>
  <si>
    <t>B100294000010</t>
  </si>
  <si>
    <t>Celmiņi-Šķiņķi</t>
  </si>
  <si>
    <t>B100294000011</t>
  </si>
  <si>
    <t>Silamala-Krimi</t>
  </si>
  <si>
    <t>B100294000012</t>
  </si>
  <si>
    <t>Gāršnieki- Aizsili</t>
  </si>
  <si>
    <t>B100294000013</t>
  </si>
  <si>
    <t xml:space="preserve"> Eglenieki-Auguliena</t>
  </si>
  <si>
    <t>B100294000014</t>
  </si>
  <si>
    <t xml:space="preserve"> Jaugurķi-Sīļi</t>
  </si>
  <si>
    <t>B100294000015</t>
  </si>
  <si>
    <t xml:space="preserve"> Ambenieki-Celmiņi</t>
  </si>
  <si>
    <t>B100294000016</t>
  </si>
  <si>
    <t>Barani-Letes</t>
  </si>
  <si>
    <t>B100294000017</t>
  </si>
  <si>
    <t>Rutkastes-Valme</t>
  </si>
  <si>
    <t>B100294000018</t>
  </si>
  <si>
    <t>Vanagi-Kranci</t>
  </si>
  <si>
    <t>B100294000019</t>
  </si>
  <si>
    <t>Beļava-Auziņas</t>
  </si>
  <si>
    <t>B100294000020</t>
  </si>
  <si>
    <t xml:space="preserve"> Piena savāktuve-Branti</t>
  </si>
  <si>
    <t>B100294000021</t>
  </si>
  <si>
    <t>Vienības iela</t>
  </si>
  <si>
    <t>melnais</t>
  </si>
  <si>
    <t>B100294000022</t>
  </si>
  <si>
    <t>Kalna iela</t>
  </si>
  <si>
    <t>B100294000023</t>
  </si>
  <si>
    <t xml:space="preserve">Avotu iela </t>
  </si>
  <si>
    <t>B100294000024</t>
  </si>
  <si>
    <t xml:space="preserve">Kalna iela </t>
  </si>
  <si>
    <t>B100294000025</t>
  </si>
  <si>
    <t>Kļavkalnu iela</t>
  </si>
  <si>
    <t>B100294000026</t>
  </si>
  <si>
    <t>Pļavu iela</t>
  </si>
  <si>
    <t>B100294000027</t>
  </si>
  <si>
    <t xml:space="preserve">Saules iela </t>
  </si>
  <si>
    <t>B100294000028</t>
  </si>
  <si>
    <t>Lapu iela</t>
  </si>
  <si>
    <t>B100294000029</t>
  </si>
  <si>
    <t>Rožu iela</t>
  </si>
  <si>
    <t>B100294000030</t>
  </si>
  <si>
    <t>Ozolu iela</t>
  </si>
  <si>
    <t>B100294000031</t>
  </si>
  <si>
    <t>Liepu iela</t>
  </si>
  <si>
    <t>B100294000032</t>
  </si>
  <si>
    <t>Pilskalna iela</t>
  </si>
  <si>
    <t>B100294000033</t>
  </si>
  <si>
    <t>Dīķa iela</t>
  </si>
  <si>
    <t>B100294000034</t>
  </si>
  <si>
    <t>Parka iela</t>
  </si>
  <si>
    <t>B100294000035</t>
  </si>
  <si>
    <t>Bērzu iela</t>
  </si>
  <si>
    <t>B100294000036</t>
  </si>
  <si>
    <t>Ezera iela</t>
  </si>
  <si>
    <t>B100294000037</t>
  </si>
  <si>
    <t>B100294000038</t>
  </si>
  <si>
    <t>Saimniecības iela</t>
  </si>
  <si>
    <t>B100294000039</t>
  </si>
  <si>
    <t>Grantskalnu iela</t>
  </si>
  <si>
    <t>C100294000040</t>
  </si>
  <si>
    <t>Viduči-Dzirkaļi</t>
  </si>
  <si>
    <t>C100294000041</t>
  </si>
  <si>
    <t xml:space="preserve"> Ausmiņas-Gāršnieki</t>
  </si>
  <si>
    <t>C100294000042</t>
  </si>
  <si>
    <t>Dumbrāju ceļš</t>
  </si>
  <si>
    <t>C100294000043</t>
  </si>
  <si>
    <t xml:space="preserve"> Skola-Melderi</t>
  </si>
  <si>
    <t>C100294000044</t>
  </si>
  <si>
    <t xml:space="preserve"> Beļava-Ceriņkalns</t>
  </si>
  <si>
    <t>C100294000045</t>
  </si>
  <si>
    <t>Pilmaņi</t>
  </si>
  <si>
    <t>C100294000046</t>
  </si>
  <si>
    <t>Spriņģi-Ārņi</t>
  </si>
  <si>
    <t>C100294000047</t>
  </si>
  <si>
    <t>Barani-Naglene</t>
  </si>
  <si>
    <t>C100294000048</t>
  </si>
  <si>
    <t>Sīļu iela</t>
  </si>
  <si>
    <t>C100294000049</t>
  </si>
  <si>
    <t>Podnieku iela</t>
  </si>
  <si>
    <t>C100294000050</t>
  </si>
  <si>
    <t>Lauka iela</t>
  </si>
  <si>
    <t>C100294000051</t>
  </si>
  <si>
    <t>Gravas iela</t>
  </si>
  <si>
    <t>C100294000052</t>
  </si>
  <si>
    <t>Partizānu iela</t>
  </si>
  <si>
    <t>C100294000053</t>
  </si>
  <si>
    <t>Smilšu iela</t>
  </si>
  <si>
    <t>C100294000054</t>
  </si>
  <si>
    <t>Vidus iela</t>
  </si>
  <si>
    <t>Daukstu pagasts</t>
  </si>
  <si>
    <t>A100294100001</t>
  </si>
  <si>
    <t>Mālukalni-Zaķīši-Krapa </t>
  </si>
  <si>
    <t>grants </t>
  </si>
  <si>
    <t>A100294100002</t>
  </si>
  <si>
    <t>Krapa-Aizupieši-Gāršas ceļš</t>
  </si>
  <si>
    <t>A100294100003</t>
  </si>
  <si>
    <t>Madonas ceļš-Krapa</t>
  </si>
  <si>
    <t>A100294100004</t>
  </si>
  <si>
    <t>Stari-Blektes-Audīle</t>
  </si>
  <si>
    <t>melnais  </t>
  </si>
  <si>
    <t>A100294100005</t>
  </si>
  <si>
    <t>Jaunie kapi-Dzelzceļš</t>
  </si>
  <si>
    <t>B100294100006</t>
  </si>
  <si>
    <t xml:space="preserve"> 92.dzelzceļa km-Elstes </t>
  </si>
  <si>
    <t>B100294100007</t>
  </si>
  <si>
    <t>Elstu dz.pārb.-Melnsalas-85.km dz.pārb.</t>
  </si>
  <si>
    <t>B100294100008</t>
  </si>
  <si>
    <t>Kapukalns-Melderi-Krapas pietura</t>
  </si>
  <si>
    <t>B100294100009</t>
  </si>
  <si>
    <t xml:space="preserve">Daukstu veikals-Augstsalnieki </t>
  </si>
  <si>
    <t>0,00 </t>
  </si>
  <si>
    <t xml:space="preserve">grants </t>
  </si>
  <si>
    <t>B100294100010</t>
  </si>
  <si>
    <t xml:space="preserve">Medņi-Daukstes </t>
  </si>
  <si>
    <t>B100294100011</t>
  </si>
  <si>
    <t xml:space="preserve">Jansoni-Stūrīši </t>
  </si>
  <si>
    <t>B100294100012</t>
  </si>
  <si>
    <t>Grīvas-Krapas pasts </t>
  </si>
  <si>
    <t>B100294100013</t>
  </si>
  <si>
    <t>Stari-Veckrimi</t>
  </si>
  <si>
    <t>B100294100014</t>
  </si>
  <si>
    <t xml:space="preserve">Krapa –Skujiņas </t>
  </si>
  <si>
    <t>0,00</t>
  </si>
  <si>
    <t>B100294100015</t>
  </si>
  <si>
    <t>Dēgļi – Blīgznas</t>
  </si>
  <si>
    <t xml:space="preserve"> 0,00 </t>
  </si>
  <si>
    <t>B100294100016</t>
  </si>
  <si>
    <t>Elstu pien.-Dzidrumi-Medņi-Odzenieši</t>
  </si>
  <si>
    <t>bruģis</t>
  </si>
  <si>
    <t>B100294100017</t>
  </si>
  <si>
    <t>Skudras-Viduči-Mālukalni </t>
  </si>
  <si>
    <t> 3,50</t>
  </si>
  <si>
    <t>B100294100018</t>
  </si>
  <si>
    <t>Mototrases ceļš </t>
  </si>
  <si>
    <t xml:space="preserve">melnais </t>
  </si>
  <si>
    <t>B100294100019</t>
  </si>
  <si>
    <t>Elstu pienotava-Priednieki-Mirgas </t>
  </si>
  <si>
    <t>B100294100020</t>
  </si>
  <si>
    <t>Lejasandži-Mālukalni </t>
  </si>
  <si>
    <t xml:space="preserve">melnais  </t>
  </si>
  <si>
    <t>B100294100021</t>
  </si>
  <si>
    <t xml:space="preserve">V428   </t>
  </si>
  <si>
    <t>B100294100022</t>
  </si>
  <si>
    <t xml:space="preserve">Gatves-Vīksniņi-Ozoliņi </t>
  </si>
  <si>
    <t>B100294100023</t>
  </si>
  <si>
    <t xml:space="preserve"> 85.km dzelzceļa pārb.-Ušuru ezers </t>
  </si>
  <si>
    <t>B100294100024</t>
  </si>
  <si>
    <t>melnais </t>
  </si>
  <si>
    <t>B100294100025</t>
  </si>
  <si>
    <t>Centra iela </t>
  </si>
  <si>
    <t>B100294100026</t>
  </si>
  <si>
    <t xml:space="preserve"> Bišu iela </t>
  </si>
  <si>
    <t>B100294100027</t>
  </si>
  <si>
    <t xml:space="preserve">Torņa iela  </t>
  </si>
  <si>
    <t>B100294100028</t>
  </si>
  <si>
    <t> Skolas iela</t>
  </si>
  <si>
    <t>B100294100029</t>
  </si>
  <si>
    <t>Parka iela </t>
  </si>
  <si>
    <t>C100294100030</t>
  </si>
  <si>
    <t xml:space="preserve">Upatnieku ceļš </t>
  </si>
  <si>
    <t> grants</t>
  </si>
  <si>
    <t>C100294100031</t>
  </si>
  <si>
    <t xml:space="preserve">Sīpoliņu ceļš </t>
  </si>
  <si>
    <t>1,04</t>
  </si>
  <si>
    <t>C100294100032</t>
  </si>
  <si>
    <t>Vanagi-Simsonu drupas </t>
  </si>
  <si>
    <t>1,41 </t>
  </si>
  <si>
    <t>C100294100033</t>
  </si>
  <si>
    <t>Krimu ozols-Kramiņi</t>
  </si>
  <si>
    <t>C100294100034</t>
  </si>
  <si>
    <t>Audīle -Ošupi </t>
  </si>
  <si>
    <t>C100294100035</t>
  </si>
  <si>
    <t>Sāniela </t>
  </si>
  <si>
    <t>Zaķīši-Zaķakājas</t>
  </si>
  <si>
    <t>Druvienas pagasts</t>
  </si>
  <si>
    <t>A100294200001</t>
  </si>
  <si>
    <t>Ābelskalns-Jaunāres</t>
  </si>
  <si>
    <t>A100294200002</t>
  </si>
  <si>
    <t>Pamatskola-Jaunauziņas-Ceplīši</t>
  </si>
  <si>
    <t>B100294200003</t>
  </si>
  <si>
    <t>Pamatskola-Jaunāres</t>
  </si>
  <si>
    <t>B100294200004</t>
  </si>
  <si>
    <t>Mežkleivas-Brencīši</t>
  </si>
  <si>
    <t>B100294200005</t>
  </si>
  <si>
    <t>Bites-Silenieki</t>
  </si>
  <si>
    <t>B100294200006</t>
  </si>
  <si>
    <t>Silmaču ceļš</t>
  </si>
  <si>
    <t>B100294200007</t>
  </si>
  <si>
    <t>Pērle-Aldari-Aizvēji-Ziemeļi</t>
  </si>
  <si>
    <t>B100294200008</t>
  </si>
  <si>
    <t>Prēdeļi-Aldari</t>
  </si>
  <si>
    <t>B100294200009</t>
  </si>
  <si>
    <t>Druviena-Tirzieši</t>
  </si>
  <si>
    <t>B100294200010</t>
  </si>
  <si>
    <t>Jaunlaskumi-Tīrumkleivas</t>
  </si>
  <si>
    <t xml:space="preserve"> </t>
  </si>
  <si>
    <t>C100294200011</t>
  </si>
  <si>
    <t>Aizvēji-Zvirgzdiņi</t>
  </si>
  <si>
    <t>C100294200012</t>
  </si>
  <si>
    <t>Jaunāres-Cīrulīši</t>
  </si>
  <si>
    <t>C100294200013</t>
  </si>
  <si>
    <t>Jaunauziņas-Attīrīšanas</t>
  </si>
  <si>
    <t>Galgauskas pagasts</t>
  </si>
  <si>
    <t>A100294300001</t>
  </si>
  <si>
    <t>V439</t>
  </si>
  <si>
    <t>B100294300002</t>
  </si>
  <si>
    <t>Rimstavas-Pamati</t>
  </si>
  <si>
    <t>B100294300003</t>
  </si>
  <si>
    <t>Muiža-Žvirkalne</t>
  </si>
  <si>
    <t>B100294300004</t>
  </si>
  <si>
    <t>Tirzas stacija-Zeltiņi</t>
  </si>
  <si>
    <t>B100294300005</t>
  </si>
  <si>
    <t>Reiņi-Vietas</t>
  </si>
  <si>
    <t>B100294300006</t>
  </si>
  <si>
    <t>Rītiņi-Pārbrauktuve</t>
  </si>
  <si>
    <t>B100294300007</t>
  </si>
  <si>
    <t>Galgauska-Zemītes-Lielkaļi</t>
  </si>
  <si>
    <t>B100294300008</t>
  </si>
  <si>
    <t>Pumpuri-Jaunāmuiža</t>
  </si>
  <si>
    <t>B100294300009</t>
  </si>
  <si>
    <t>Dzeņi-Laimiņi-Kamalda</t>
  </si>
  <si>
    <t>B100294300010</t>
  </si>
  <si>
    <t>Vāverītes-Tirzas tilts</t>
  </si>
  <si>
    <t>B100294300011</t>
  </si>
  <si>
    <t>Ozoliņi-Božas</t>
  </si>
  <si>
    <t>B100294300012</t>
  </si>
  <si>
    <t>Galgauska-Brūklenāji</t>
  </si>
  <si>
    <t>B100294300013</t>
  </si>
  <si>
    <t>V428</t>
  </si>
  <si>
    <t>B100294300014</t>
  </si>
  <si>
    <t>Lejas iela</t>
  </si>
  <si>
    <t>B100294300015</t>
  </si>
  <si>
    <t>Veišu iela</t>
  </si>
  <si>
    <t>B100294300016</t>
  </si>
  <si>
    <t>B100294300017</t>
  </si>
  <si>
    <t>Līkā iela</t>
  </si>
  <si>
    <t>B100294300018</t>
  </si>
  <si>
    <t>Rimstavu iela</t>
  </si>
  <si>
    <t>C100294300019</t>
  </si>
  <si>
    <t>Žuburi-Austrumi</t>
  </si>
  <si>
    <t>C100294300020</t>
  </si>
  <si>
    <t>Ceļš uz kapiem</t>
  </si>
  <si>
    <t>C100294300021</t>
  </si>
  <si>
    <t>Sīļi-Pamati</t>
  </si>
  <si>
    <t>C100294300022</t>
  </si>
  <si>
    <t>Lāči-Malieši</t>
  </si>
  <si>
    <t>C100294300023</t>
  </si>
  <si>
    <t>Dzeņi-Kamalda</t>
  </si>
  <si>
    <t>C100294300024</t>
  </si>
  <si>
    <t>Zemītes-Lielpurvi</t>
  </si>
  <si>
    <t>C100294300025</t>
  </si>
  <si>
    <t>Galgauska-Dzelzceļa stacija</t>
  </si>
  <si>
    <t>C100294300026</t>
  </si>
  <si>
    <t>Priednieki-Vietas</t>
  </si>
  <si>
    <t>C100294300027</t>
  </si>
  <si>
    <t>Ceļš uz Eglājiem</t>
  </si>
  <si>
    <t>C100294300028</t>
  </si>
  <si>
    <t>Ceļš uz Skalbēm</t>
  </si>
  <si>
    <t>C100294300029</t>
  </si>
  <si>
    <t>Priednieki-Celmiņi</t>
  </si>
  <si>
    <t>C100294300030</t>
  </si>
  <si>
    <t>Skolas iela</t>
  </si>
  <si>
    <t>Jaungulbenes pagasts</t>
  </si>
  <si>
    <t>A100294400001</t>
  </si>
  <si>
    <t>Gulbītis-Indrāni</t>
  </si>
  <si>
    <t>A100294400002</t>
  </si>
  <si>
    <t>Imantas-Jaungulbene</t>
  </si>
  <si>
    <t>A100294400003</t>
  </si>
  <si>
    <t>Ušuru ceļš-Jaungulbene</t>
  </si>
  <si>
    <t>B100294400004</t>
  </si>
  <si>
    <t>Kazāki-Pauri</t>
  </si>
  <si>
    <t>B100294400005</t>
  </si>
  <si>
    <t>Lembi-Jaunagrumi</t>
  </si>
  <si>
    <t>B100294400006</t>
  </si>
  <si>
    <t>Mierakalns-Zaķakājas</t>
  </si>
  <si>
    <t>B100294400007</t>
  </si>
  <si>
    <t>Obrova-Jaunstāmeri</t>
  </si>
  <si>
    <t>B100294400008</t>
  </si>
  <si>
    <t>Jaunstāmeri-Doktas</t>
  </si>
  <si>
    <t>B100294400009</t>
  </si>
  <si>
    <t>Vēveri-Sveķu skola</t>
  </si>
  <si>
    <t>B100294400010</t>
  </si>
  <si>
    <t>Kaipi-Liede</t>
  </si>
  <si>
    <t>B100294400011</t>
  </si>
  <si>
    <t>Austrumi-Sēlieši</t>
  </si>
  <si>
    <t>B100294400012</t>
  </si>
  <si>
    <t>Aduliena-Liepas</t>
  </si>
  <si>
    <t>B100294400013</t>
  </si>
  <si>
    <t>Pīlādži-Tūjas</t>
  </si>
  <si>
    <t>B100294400014</t>
  </si>
  <si>
    <t>Gulbītis-Kraujas</t>
  </si>
  <si>
    <t>B100294400015</t>
  </si>
  <si>
    <t>Tūju fermas ceļš</t>
  </si>
  <si>
    <t>B100294400016</t>
  </si>
  <si>
    <t>Dambīši-Siladzirnavas</t>
  </si>
  <si>
    <t>B100294400017</t>
  </si>
  <si>
    <t>Videnieki-Viesturi</t>
  </si>
  <si>
    <t>B100294400018</t>
  </si>
  <si>
    <t>V431</t>
  </si>
  <si>
    <t>B100294400019</t>
  </si>
  <si>
    <t>B100294400020</t>
  </si>
  <si>
    <t>Baznīcas iela</t>
  </si>
  <si>
    <t>B100294400021</t>
  </si>
  <si>
    <t>B100294400022</t>
  </si>
  <si>
    <t>B100294400023</t>
  </si>
  <si>
    <t>B100294400024</t>
  </si>
  <si>
    <t>Tirgus iela</t>
  </si>
  <si>
    <t>B100294400025</t>
  </si>
  <si>
    <t>Vārpiņu iela</t>
  </si>
  <si>
    <t>C100294400026</t>
  </si>
  <si>
    <t>Vecais Madonas ceļš</t>
  </si>
  <si>
    <t>C100294400027</t>
  </si>
  <si>
    <t>Silalauzas-Kalniņi</t>
  </si>
  <si>
    <t>C100294400028</t>
  </si>
  <si>
    <t>Internāts-Gobas</t>
  </si>
  <si>
    <t>C100294400029</t>
  </si>
  <si>
    <t>C100294400030</t>
  </si>
  <si>
    <t>Lejasciema pagasts</t>
  </si>
  <si>
    <r>
      <rPr>
        <sz val="11"/>
        <color theme="1"/>
        <rFont val="Times"/>
        <family val="1"/>
      </rPr>
      <t>A</t>
    </r>
    <r>
      <rPr>
        <sz val="11"/>
        <color theme="1"/>
        <rFont val="Times"/>
        <family val="1"/>
      </rPr>
      <t>100294500001</t>
    </r>
  </si>
  <si>
    <t>Mulcupes-Vizbulītes</t>
  </si>
  <si>
    <r>
      <rPr>
        <sz val="11"/>
        <color theme="1"/>
        <rFont val="Times"/>
        <family val="1"/>
      </rPr>
      <t>A</t>
    </r>
    <r>
      <rPr>
        <sz val="11"/>
        <color theme="1"/>
        <rFont val="Times"/>
        <family val="1"/>
      </rPr>
      <t>100294500002</t>
    </r>
  </si>
  <si>
    <t>Lembupe-Ledupe</t>
  </si>
  <si>
    <r>
      <rPr>
        <sz val="11"/>
        <color theme="1"/>
        <rFont val="Times"/>
        <family val="1"/>
      </rPr>
      <t>A</t>
    </r>
    <r>
      <rPr>
        <sz val="11"/>
        <color theme="1"/>
        <rFont val="Times"/>
        <family val="1"/>
      </rPr>
      <t>100294500003</t>
    </r>
  </si>
  <si>
    <t>Zvārtavi-Andriņi</t>
  </si>
  <si>
    <t>A100294500004</t>
  </si>
  <si>
    <t>Kapsētas Ceļš</t>
  </si>
  <si>
    <t>A100294500005</t>
  </si>
  <si>
    <t>Sinole-Gaujas tilts c.Šķūneniekiem</t>
  </si>
  <si>
    <t>A100294500006</t>
  </si>
  <si>
    <t>Menģele-Šoseja P27</t>
  </si>
  <si>
    <t>A100294500007</t>
  </si>
  <si>
    <t>Šoseja P34-Ratenieki</t>
  </si>
  <si>
    <t>A100294500008</t>
  </si>
  <si>
    <t>Veri-Jānuži</t>
  </si>
  <si>
    <t>B100294500009</t>
  </si>
  <si>
    <t>Jaundaņumārki-Cieskalni</t>
  </si>
  <si>
    <t>B100294500010</t>
  </si>
  <si>
    <t>Salaki-Mērupe</t>
  </si>
  <si>
    <t>B100294500011</t>
  </si>
  <si>
    <t>Mulcupes-Grimnauži</t>
  </si>
  <si>
    <t>B100294500012</t>
  </si>
  <si>
    <t>Līči-Jaunbebrupi</t>
  </si>
  <si>
    <t>B100294500013</t>
  </si>
  <si>
    <t>Svārbe-Aizpurve</t>
  </si>
  <si>
    <t>B100294500014</t>
  </si>
  <si>
    <t>Lapati-Ramapurvs</t>
  </si>
  <si>
    <t>B100294500015</t>
  </si>
  <si>
    <t>Apši-Upītes</t>
  </si>
  <si>
    <t>B100294500016</t>
  </si>
  <si>
    <t>Zvārtavi-Mauriņi</t>
  </si>
  <si>
    <t>B100294500017</t>
  </si>
  <si>
    <t>Gārša-Cepurkalni</t>
  </si>
  <si>
    <t>B100294500018</t>
  </si>
  <si>
    <t>Upmaļi-Dambakalns</t>
  </si>
  <si>
    <t>B100294500019</t>
  </si>
  <si>
    <t>Sinole-Krāces</t>
  </si>
  <si>
    <t>B100294500020</t>
  </si>
  <si>
    <t>Rožukalns -Vītiņi</t>
  </si>
  <si>
    <t>B100294500021</t>
  </si>
  <si>
    <t>Podnieki-Bārīši</t>
  </si>
  <si>
    <t>B100294500022</t>
  </si>
  <si>
    <t>Silavas-Melnalkšņi</t>
  </si>
  <si>
    <t>B100294500023</t>
  </si>
  <si>
    <t>Šoseja P34-Miķītes</t>
  </si>
  <si>
    <t>B100294500024</t>
  </si>
  <si>
    <t>Bozemnieki-Pincikājas</t>
  </si>
  <si>
    <t>B100294500025</t>
  </si>
  <si>
    <t>Umari-Krampani</t>
  </si>
  <si>
    <t>B100294500026</t>
  </si>
  <si>
    <t>Ozoli-Palata</t>
  </si>
  <si>
    <t>B100294500027</t>
  </si>
  <si>
    <t>Veri-Jānužu kaltes</t>
  </si>
  <si>
    <t>B200294500028</t>
  </si>
  <si>
    <t>Cepurītes-Latvasas</t>
  </si>
  <si>
    <t>B100294500029</t>
  </si>
  <si>
    <t>Tirzas iela</t>
  </si>
  <si>
    <t>B100294500030</t>
  </si>
  <si>
    <t>Dārza iela</t>
  </si>
  <si>
    <t>B100294500031</t>
  </si>
  <si>
    <t>Rūpnieku iela</t>
  </si>
  <si>
    <t>B100294500032</t>
  </si>
  <si>
    <t>Imantas iela</t>
  </si>
  <si>
    <t>B100294500033</t>
  </si>
  <si>
    <t>A.Sakses iela</t>
  </si>
  <si>
    <t>B100294500034</t>
  </si>
  <si>
    <t>B100294500035</t>
  </si>
  <si>
    <t>B100294500036</t>
  </si>
  <si>
    <t>Krasta iela</t>
  </si>
  <si>
    <t>B100294500037</t>
  </si>
  <si>
    <t>B100294500038</t>
  </si>
  <si>
    <t>Kalēju iela</t>
  </si>
  <si>
    <t>B100294500039</t>
  </si>
  <si>
    <t>Rīgas iela</t>
  </si>
  <si>
    <t>C100294500040</t>
  </si>
  <si>
    <t>Šoseja P34-Estrāde</t>
  </si>
  <si>
    <t>C100294500041</t>
  </si>
  <si>
    <t>Bozemnieki-Olekši</t>
  </si>
  <si>
    <t>C100294500042</t>
  </si>
  <si>
    <t>Bozemnieki-Krampani</t>
  </si>
  <si>
    <t>C100294500043</t>
  </si>
  <si>
    <t>Madaras-Ozoli</t>
  </si>
  <si>
    <t>C100294500044</t>
  </si>
  <si>
    <t>Cepļi-Kilpani</t>
  </si>
  <si>
    <t>C100294500045</t>
  </si>
  <si>
    <t>Līča iela</t>
  </si>
  <si>
    <t>C100294500046</t>
  </si>
  <si>
    <t>Litenes pagasts</t>
  </si>
  <si>
    <t>B100294600001</t>
  </si>
  <si>
    <t>Litene-Līcīši</t>
  </si>
  <si>
    <t>B100294600002</t>
  </si>
  <si>
    <t>Litenes stacija-Sopuļi-Jaunsilenieki</t>
  </si>
  <si>
    <t>B100294600003</t>
  </si>
  <si>
    <t>Kordona-Sils-Silmalas</t>
  </si>
  <si>
    <t>B100294600004</t>
  </si>
  <si>
    <t>Kordona- Aurova</t>
  </si>
  <si>
    <t>B100294600005</t>
  </si>
  <si>
    <t>Slāvieši- Ezermalas</t>
  </si>
  <si>
    <t>B100294600006</t>
  </si>
  <si>
    <t>Svilti-Mieriņi</t>
  </si>
  <si>
    <t>B100294600007</t>
  </si>
  <si>
    <t>Sopuļi-Monte-Jaunsilenieki</t>
  </si>
  <si>
    <t>B100294600008</t>
  </si>
  <si>
    <t>Elstu ceļš</t>
  </si>
  <si>
    <t>B100294600009</t>
  </si>
  <si>
    <t>Vecais ceļš- Egles</t>
  </si>
  <si>
    <t>B100294600010</t>
  </si>
  <si>
    <t>Vārpiņas-Villes-Aurova</t>
  </si>
  <si>
    <t>B100294600011</t>
  </si>
  <si>
    <t>Ķirši - Virzas</t>
  </si>
  <si>
    <t>B100294600012</t>
  </si>
  <si>
    <t>Vecais Balvu ceļš</t>
  </si>
  <si>
    <t>B100294600013</t>
  </si>
  <si>
    <t>Skujenieki - Zāģernieki</t>
  </si>
  <si>
    <t>B100294600014</t>
  </si>
  <si>
    <t>Lešķi- Laiviņas</t>
  </si>
  <si>
    <t>B100294600015</t>
  </si>
  <si>
    <t>Vecsprukuļi- Strautiņi</t>
  </si>
  <si>
    <t>B100294600016</t>
  </si>
  <si>
    <t>Dzelzceļa pārbrauktuve- Sāmsalas</t>
  </si>
  <si>
    <t>B100294600017</t>
  </si>
  <si>
    <t>Oliņu ceļš</t>
  </si>
  <si>
    <t>B100294600018</t>
  </si>
  <si>
    <t>Vārpiņu krustojums-Priednieki</t>
  </si>
  <si>
    <t>B100294600019</t>
  </si>
  <si>
    <t>Alūksnes ceļš-Birzmaļi</t>
  </si>
  <si>
    <t>B100294600020</t>
  </si>
  <si>
    <t>Kūšalas-Ezerkalns-Kalnapunkti-Induļi</t>
  </si>
  <si>
    <t>B100294600021</t>
  </si>
  <si>
    <t>Monte - Lugaži</t>
  </si>
  <si>
    <t>B100294600022</t>
  </si>
  <si>
    <t>Lugaži- Jaunošmales</t>
  </si>
  <si>
    <t>B100294600023</t>
  </si>
  <si>
    <t>Jaunsilenieki- Mugurupes</t>
  </si>
  <si>
    <t>B100294600024</t>
  </si>
  <si>
    <t>Dāmaņi - Ezermalas</t>
  </si>
  <si>
    <t>B100294600025</t>
  </si>
  <si>
    <t>Aurova- Dobkalni</t>
  </si>
  <si>
    <t>B100294600026</t>
  </si>
  <si>
    <t>Dzirnkalns- Ganības</t>
  </si>
  <si>
    <t>B100294600027</t>
  </si>
  <si>
    <t>Vārpiņu krustojums- Zaķaploki</t>
  </si>
  <si>
    <t>B100294600028</t>
  </si>
  <si>
    <t>Cemeri- Asari</t>
  </si>
  <si>
    <t>B100294600029</t>
  </si>
  <si>
    <t>Sprukuļi- Zvirgzdiņi</t>
  </si>
  <si>
    <t>B100294600030</t>
  </si>
  <si>
    <t>Grīvas- Silenieki- Stradu pagasts</t>
  </si>
  <si>
    <t>B100294600031</t>
  </si>
  <si>
    <t>Salas-Purviņi</t>
  </si>
  <si>
    <t>B100294600032</t>
  </si>
  <si>
    <t>Kaudzītes-Kamenes</t>
  </si>
  <si>
    <t>B100294600033</t>
  </si>
  <si>
    <t>Vilkumuižas ceļš</t>
  </si>
  <si>
    <t>B100294600034</t>
  </si>
  <si>
    <t>Kūdrāji- Asniņi</t>
  </si>
  <si>
    <t>B100294600035</t>
  </si>
  <si>
    <t>B100294600036</t>
  </si>
  <si>
    <t>Pededzes iela</t>
  </si>
  <si>
    <t>B100294600037</t>
  </si>
  <si>
    <t>Jaunlitenes iela</t>
  </si>
  <si>
    <t>B100294600038</t>
  </si>
  <si>
    <t>Klusā iela</t>
  </si>
  <si>
    <t>B100294600039</t>
  </si>
  <si>
    <t>Balvu iela</t>
  </si>
  <si>
    <t>B100294600040</t>
  </si>
  <si>
    <t>Silavas iela</t>
  </si>
  <si>
    <t>C100294600041</t>
  </si>
  <si>
    <t>Pērkoni- Mazpērkoni</t>
  </si>
  <si>
    <t>C100294600042</t>
  </si>
  <si>
    <t>Zāģernieki - Magones</t>
  </si>
  <si>
    <t>C100294600043</t>
  </si>
  <si>
    <t>Fabrikas- Elksnīši</t>
  </si>
  <si>
    <t>C100294600044</t>
  </si>
  <si>
    <t>Ķirši- Priednieki</t>
  </si>
  <si>
    <t>C200294600045</t>
  </si>
  <si>
    <t>Ozolkrasti - Pededznieki</t>
  </si>
  <si>
    <t>C100294600046</t>
  </si>
  <si>
    <t>Oliņi- Parks</t>
  </si>
  <si>
    <t>C100294600047</t>
  </si>
  <si>
    <t>Jaundāmaņi- Salenieku purvs</t>
  </si>
  <si>
    <t>betona plāksnes</t>
  </si>
  <si>
    <t>C100294600048</t>
  </si>
  <si>
    <t xml:space="preserve">Grantskalni-Attīrīšanas iekārtas </t>
  </si>
  <si>
    <t>C100294600049</t>
  </si>
  <si>
    <t>Salmiņi- Mucenieki</t>
  </si>
  <si>
    <t>C100294600050</t>
  </si>
  <si>
    <t>Mierkalni- Dīķīši</t>
  </si>
  <si>
    <t>C100294600051</t>
  </si>
  <si>
    <t>Pievedceļš Jaunsileniekiem</t>
  </si>
  <si>
    <t>C100294600052</t>
  </si>
  <si>
    <t>Ancuļi- Mežmāja</t>
  </si>
  <si>
    <t>C100294600053</t>
  </si>
  <si>
    <t>C100294600054</t>
  </si>
  <si>
    <t>Lauku iela</t>
  </si>
  <si>
    <t>C100294600055</t>
  </si>
  <si>
    <t>Pagastmājas  iela</t>
  </si>
  <si>
    <t>C100294600056</t>
  </si>
  <si>
    <t>Graudu iela</t>
  </si>
  <si>
    <t>C100294600057</t>
  </si>
  <si>
    <t>C100294600058</t>
  </si>
  <si>
    <t>C100294600059</t>
  </si>
  <si>
    <t xml:space="preserve">Parka iela </t>
  </si>
  <si>
    <t>C100294600060</t>
  </si>
  <si>
    <t xml:space="preserve">Avotiņu iela </t>
  </si>
  <si>
    <t>C100294600061</t>
  </si>
  <si>
    <t>Zeltiņu iela</t>
  </si>
  <si>
    <t>Līgo pagasts</t>
  </si>
  <si>
    <t>A100294800001</t>
  </si>
  <si>
    <t xml:space="preserve"> Siltais-Ušuri</t>
  </si>
  <si>
    <t>A100294800002</t>
  </si>
  <si>
    <t xml:space="preserve"> Siltais-Liedupes</t>
  </si>
  <si>
    <t>A100294800003</t>
  </si>
  <si>
    <t xml:space="preserve"> Liedupes-Rožkalni</t>
  </si>
  <si>
    <t>A100294800004</t>
  </si>
  <si>
    <t>Dravenieki-Lapši</t>
  </si>
  <si>
    <t>A100294800005</t>
  </si>
  <si>
    <t>Lapši-Ušuri</t>
  </si>
  <si>
    <t>A200294800006</t>
  </si>
  <si>
    <t>Līgo muiža-Dzelzavas robeža</t>
  </si>
  <si>
    <t>B100294800007</t>
  </si>
  <si>
    <t>Varītes-Vecezeriņi</t>
  </si>
  <si>
    <t>B100294800008</t>
  </si>
  <si>
    <t>Stukmaņi- Jaunasarupji-Roznieki</t>
  </si>
  <si>
    <t>B100294800009</t>
  </si>
  <si>
    <t>Ceriņi-Jaunrozes</t>
  </si>
  <si>
    <t>B100294800010</t>
  </si>
  <si>
    <t>Uplejas-Jaunāmuiža</t>
  </si>
  <si>
    <t>B100294800011</t>
  </si>
  <si>
    <t>Stukmaņi-Eļmi</t>
  </si>
  <si>
    <t>B100294800012</t>
  </si>
  <si>
    <t>Jāņukalns-Srautnieki-Krasta 20</t>
  </si>
  <si>
    <t>B100294800013</t>
  </si>
  <si>
    <t>B100294800014</t>
  </si>
  <si>
    <t>Līvānu iela</t>
  </si>
  <si>
    <t>B100294800015</t>
  </si>
  <si>
    <t>B100294800016</t>
  </si>
  <si>
    <t>Vītolu iela</t>
  </si>
  <si>
    <t>B100294800017</t>
  </si>
  <si>
    <t>B100294800018</t>
  </si>
  <si>
    <t>C100294800019</t>
  </si>
  <si>
    <t>Dravenieki-Ielejas</t>
  </si>
  <si>
    <t>C100294800020</t>
  </si>
  <si>
    <t>Jasmīni-Stradi</t>
  </si>
  <si>
    <t>C100294800021</t>
  </si>
  <si>
    <t>Ērgļi-Auzāni</t>
  </si>
  <si>
    <t>C100294800022</t>
  </si>
  <si>
    <t>Riesti-Podziņas</t>
  </si>
  <si>
    <t>C100294800023</t>
  </si>
  <si>
    <t>Jaunāmuiža-Plēsums</t>
  </si>
  <si>
    <t>C100294800024</t>
  </si>
  <si>
    <t>Kaltes ceļš</t>
  </si>
  <si>
    <t>Lizuma pagasts</t>
  </si>
  <si>
    <t>A100294700001</t>
  </si>
  <si>
    <t>Ražotāji-Grūšļi-Censoņi-Kalniņi</t>
  </si>
  <si>
    <t>A100294700002</t>
  </si>
  <si>
    <t xml:space="preserve">Kalēji-Mežāres-Elstes-Taures </t>
  </si>
  <si>
    <t>A100294700003</t>
  </si>
  <si>
    <t xml:space="preserve">Velēna-Grimnauži-Līkās priedes </t>
  </si>
  <si>
    <t>A100294700004</t>
  </si>
  <si>
    <t xml:space="preserve">Internāts-Mārtiņi </t>
  </si>
  <si>
    <t>B100294700005</t>
  </si>
  <si>
    <t>Silenieki-Podnieki-Velēnmuiža-Grūšļi</t>
  </si>
  <si>
    <t>B100294700006</t>
  </si>
  <si>
    <t xml:space="preserve">Rīdūži- Strēbeles- Rankas pag.rob. </t>
  </si>
  <si>
    <t>B100294700007</t>
  </si>
  <si>
    <t xml:space="preserve">Lizums-Kalēji-Avoti </t>
  </si>
  <si>
    <t>B100294700008</t>
  </si>
  <si>
    <t>Rublēni-Pieti</t>
  </si>
  <si>
    <t>B100294700009</t>
  </si>
  <si>
    <t xml:space="preserve">Melderi-Grauži-Vinķeles </t>
  </si>
  <si>
    <t>B100294700010</t>
  </si>
  <si>
    <t xml:space="preserve">Velēnmuiža-Augstie kalni-Draudzes skola </t>
  </si>
  <si>
    <t>B100294700011</t>
  </si>
  <si>
    <t xml:space="preserve">Kalēji-Kolanģi-Melderi </t>
  </si>
  <si>
    <t>B100294700012</t>
  </si>
  <si>
    <t xml:space="preserve">Velēna-Draudzesskola </t>
  </si>
  <si>
    <t>B100294700013</t>
  </si>
  <si>
    <t xml:space="preserve">Mežāres-Smilškalni-Rodzupi </t>
  </si>
  <si>
    <t>B100294700014</t>
  </si>
  <si>
    <t xml:space="preserve">Poļu purvs-Grūšļi </t>
  </si>
  <si>
    <t>B100294700015</t>
  </si>
  <si>
    <t xml:space="preserve">Velēnmuiža-Sila kapi </t>
  </si>
  <si>
    <t>B100294700016</t>
  </si>
  <si>
    <t xml:space="preserve">Lizuma ceļš-Upītes </t>
  </si>
  <si>
    <t>B100294700017</t>
  </si>
  <si>
    <t xml:space="preserve">Apsītes-Priedaine </t>
  </si>
  <si>
    <r>
      <rPr>
        <sz val="11"/>
        <color theme="1"/>
        <rFont val="Times"/>
        <family val="1"/>
      </rPr>
      <t>B</t>
    </r>
    <r>
      <rPr>
        <sz val="11"/>
        <color theme="1"/>
        <rFont val="Times"/>
        <family val="1"/>
      </rPr>
      <t>100294700018</t>
    </r>
  </si>
  <si>
    <t xml:space="preserve">Ražotāji-Klajumi </t>
  </si>
  <si>
    <t>B100294700019</t>
  </si>
  <si>
    <t xml:space="preserve">Ražotāji-Rūpnīca </t>
  </si>
  <si>
    <t>B100294700020</t>
  </si>
  <si>
    <t xml:space="preserve">Jaunkalniņi-Rublēni </t>
  </si>
  <si>
    <t>B100294700021</t>
  </si>
  <si>
    <t>V442</t>
  </si>
  <si>
    <t>B100294700022</t>
  </si>
  <si>
    <t>B100294700023</t>
  </si>
  <si>
    <t>B100294700024</t>
  </si>
  <si>
    <t>B100294700025</t>
  </si>
  <si>
    <t>B100294700026</t>
  </si>
  <si>
    <t>Klintis - Aptieka</t>
  </si>
  <si>
    <t>C100294700027</t>
  </si>
  <si>
    <t xml:space="preserve">Siena miltu kalte-Akmens tilts-Senči </t>
  </si>
  <si>
    <t>C100294700028</t>
  </si>
  <si>
    <t xml:space="preserve">Ķīvītes-Gārškalns </t>
  </si>
  <si>
    <t>C100294700029</t>
  </si>
  <si>
    <t xml:space="preserve">Podnieki-Ķieģeļceplis </t>
  </si>
  <si>
    <t>Rankas pagasts</t>
  </si>
  <si>
    <r>
      <rPr>
        <sz val="11"/>
        <color theme="1"/>
        <rFont val="Times"/>
        <family val="1"/>
      </rPr>
      <t>A</t>
    </r>
    <r>
      <rPr>
        <sz val="11"/>
        <color theme="1"/>
        <rFont val="Times"/>
        <family val="1"/>
      </rPr>
      <t>100294900001</t>
    </r>
  </si>
  <si>
    <t>Vālodzes-Sejatas</t>
  </si>
  <si>
    <t>A100294900002</t>
  </si>
  <si>
    <t>Ranka-Lācītes</t>
  </si>
  <si>
    <t>A100294900003</t>
  </si>
  <si>
    <t>Ranka-Rankas stacija</t>
  </si>
  <si>
    <t>B200294900004</t>
  </si>
  <si>
    <t>Rēveļi-Mežsilieši-Vērzemnieki</t>
  </si>
  <si>
    <t>B100294900005</t>
  </si>
  <si>
    <t>Mežsilieši -Kaudzītes</t>
  </si>
  <si>
    <t>B100294900006</t>
  </si>
  <si>
    <t>Uriekstes stacija-Kaļvji</t>
  </si>
  <si>
    <t>B100294900007</t>
  </si>
  <si>
    <t>Mežsētas-Vecāmuiža</t>
  </si>
  <si>
    <t>B100294900008</t>
  </si>
  <si>
    <t>Dambakalns-Birzieši</t>
  </si>
  <si>
    <t>B100294900009</t>
  </si>
  <si>
    <t>Sejatas -Veczimzas</t>
  </si>
  <si>
    <t>B100294900010</t>
  </si>
  <si>
    <t>Degļupe-Strēlnieki</t>
  </si>
  <si>
    <t>B100294900011</t>
  </si>
  <si>
    <t xml:space="preserve"> Rēveļi-Sējata</t>
  </si>
  <si>
    <t>B100294900012</t>
  </si>
  <si>
    <t xml:space="preserve"> Kalnāji-Vidusbirzuļi</t>
  </si>
  <si>
    <t>B100294900013</t>
  </si>
  <si>
    <t xml:space="preserve"> Azanda-Lapsiņas</t>
  </si>
  <si>
    <t>B100294900014</t>
  </si>
  <si>
    <t>Lejaskaudzītes-Kaudžu purvs</t>
  </si>
  <si>
    <t>B100294900015</t>
  </si>
  <si>
    <t>Gaujezeri-Lācītes</t>
  </si>
  <si>
    <r>
      <rPr>
        <sz val="11"/>
        <color theme="1"/>
        <rFont val="Times"/>
        <family val="1"/>
      </rPr>
      <t>B</t>
    </r>
    <r>
      <rPr>
        <sz val="11"/>
        <color theme="1"/>
        <rFont val="Times"/>
        <family val="1"/>
      </rPr>
      <t>100294900016</t>
    </r>
  </si>
  <si>
    <t xml:space="preserve">V438   </t>
  </si>
  <si>
    <t>B100294900017</t>
  </si>
  <si>
    <t xml:space="preserve">V445 </t>
  </si>
  <si>
    <t>B100294900018</t>
  </si>
  <si>
    <t>Strēlnieki-Kaudzes</t>
  </si>
  <si>
    <t>B100294900019</t>
  </si>
  <si>
    <t>Alejas iela</t>
  </si>
  <si>
    <t>B100294900020</t>
  </si>
  <si>
    <t>Nākotnes iela</t>
  </si>
  <si>
    <t>B100294900021</t>
  </si>
  <si>
    <t>B100294900022</t>
  </si>
  <si>
    <t>B100294900023</t>
  </si>
  <si>
    <t>Strautiņu iela</t>
  </si>
  <si>
    <t>B100294900024</t>
  </si>
  <si>
    <t>Palsas iela</t>
  </si>
  <si>
    <t>B100294900025</t>
  </si>
  <si>
    <t>Gaujas iela</t>
  </si>
  <si>
    <t>B100294900026</t>
  </si>
  <si>
    <t>Putnu iela</t>
  </si>
  <si>
    <t>B100294900027</t>
  </si>
  <si>
    <t>Rūpniecības iela</t>
  </si>
  <si>
    <t>B100294900028</t>
  </si>
  <si>
    <t>B100294900029</t>
  </si>
  <si>
    <t>B100294900030</t>
  </si>
  <si>
    <t>C100294900031</t>
  </si>
  <si>
    <t>Pakalnieši -Ķeži</t>
  </si>
  <si>
    <t>C100294900032</t>
  </si>
  <si>
    <t>Silieši-Kutumi</t>
  </si>
  <si>
    <t>C200294900033</t>
  </si>
  <si>
    <t xml:space="preserve"> Caunes-Upesskangaļi</t>
  </si>
  <si>
    <t>C100294900034</t>
  </si>
  <si>
    <t xml:space="preserve"> Rankas stacija-Ērkalni</t>
  </si>
  <si>
    <t>C100294900035</t>
  </si>
  <si>
    <t xml:space="preserve"> Rasmaņi-Druvas</t>
  </si>
  <si>
    <t>C100294900036</t>
  </si>
  <si>
    <t xml:space="preserve"> Lācītes-Sarkanais krasts</t>
  </si>
  <si>
    <t>C100294900037</t>
  </si>
  <si>
    <t>Apgādes iela</t>
  </si>
  <si>
    <t>Stāmerienas pagasts</t>
  </si>
  <si>
    <t>A100295000001</t>
  </si>
  <si>
    <t xml:space="preserve">Kalniena-Lūri </t>
  </si>
  <si>
    <t>A100295000002</t>
  </si>
  <si>
    <t xml:space="preserve">Balvi-Gulbene (vecais ceļš) </t>
  </si>
  <si>
    <t>A100295000003</t>
  </si>
  <si>
    <t>Tehnikums-Stūrastas</t>
  </si>
  <si>
    <t>A100295000004</t>
  </si>
  <si>
    <t>Tehnikums-Lāčauss</t>
  </si>
  <si>
    <t>B100295000005</t>
  </si>
  <si>
    <t>Priednieki-Āboliņi-Staubernieki</t>
  </si>
  <si>
    <t>B100295000006</t>
  </si>
  <si>
    <t>Kalniena-Parka iela</t>
  </si>
  <si>
    <t>B100295000007</t>
  </si>
  <si>
    <t>Priednieki-Guldupji</t>
  </si>
  <si>
    <t>B100295000008</t>
  </si>
  <si>
    <t>Skola-Līdumi</t>
  </si>
  <si>
    <t>B100295000009</t>
  </si>
  <si>
    <t>Pogupe-Medņi</t>
  </si>
  <si>
    <t>B100295000010</t>
  </si>
  <si>
    <t xml:space="preserve">Kalniena-Alejas </t>
  </si>
  <si>
    <t>B100295000011</t>
  </si>
  <si>
    <t>Kalniena-Vidiena</t>
  </si>
  <si>
    <t>B100295000012</t>
  </si>
  <si>
    <t>Kalniena-Priednieku ceļš</t>
  </si>
  <si>
    <t>B100295000013</t>
  </si>
  <si>
    <t>Meža ceļš uz Kaugurupīti</t>
  </si>
  <si>
    <t>B100295000014</t>
  </si>
  <si>
    <t xml:space="preserve">V444   </t>
  </si>
  <si>
    <t>B100295000015</t>
  </si>
  <si>
    <t>Dzirnavu iela</t>
  </si>
  <si>
    <t>B100295000016</t>
  </si>
  <si>
    <t>Upes iela</t>
  </si>
  <si>
    <t>B100295000017</t>
  </si>
  <si>
    <t>Miera iela</t>
  </si>
  <si>
    <t>B100295000018</t>
  </si>
  <si>
    <t>C100295000019</t>
  </si>
  <si>
    <t>Baznīca-Kalēji</t>
  </si>
  <si>
    <t>C100295000020</t>
  </si>
  <si>
    <t>Stāmeriena-Mežvārgaļi</t>
  </si>
  <si>
    <t>C100295000021</t>
  </si>
  <si>
    <t xml:space="preserve">Kalniena-Skola-Klubs </t>
  </si>
  <si>
    <t>C100295000022</t>
  </si>
  <si>
    <t xml:space="preserve">Priednieki-Dzelzavieši </t>
  </si>
  <si>
    <t>C100295000023</t>
  </si>
  <si>
    <t>Balvu šoseja -Valmierieši</t>
  </si>
  <si>
    <t>C100295000024</t>
  </si>
  <si>
    <t>Vecais Balvu ceļš-Salenieki</t>
  </si>
  <si>
    <t>C100295000025</t>
  </si>
  <si>
    <t>Palsas-Lubānieši</t>
  </si>
  <si>
    <t>C100295000026</t>
  </si>
  <si>
    <t>Zālīši-Vilkupurvs</t>
  </si>
  <si>
    <t>C100295000027</t>
  </si>
  <si>
    <t xml:space="preserve">Stāmeriena-Putrāni </t>
  </si>
  <si>
    <t>C100295000028</t>
  </si>
  <si>
    <t>Pļavnieku ceļš-Kauguri</t>
  </si>
  <si>
    <t>C100295000029</t>
  </si>
  <si>
    <t>Pļavnieku ceļš-Lielgabalnieki</t>
  </si>
  <si>
    <t>C100295000030</t>
  </si>
  <si>
    <t>Naglenes ceļš-Mežameiši</t>
  </si>
  <si>
    <t>C100295000031</t>
  </si>
  <si>
    <t xml:space="preserve">Kalniena-Lāčagāršas </t>
  </si>
  <si>
    <t>C100295000032</t>
  </si>
  <si>
    <t xml:space="preserve">Žagatas-Jaunzemi </t>
  </si>
  <si>
    <t>C100295000033</t>
  </si>
  <si>
    <t>Stūrastu ceļš-Viļņi</t>
  </si>
  <si>
    <t>C100295000034</t>
  </si>
  <si>
    <t>Ludzupīte-Ludzassils</t>
  </si>
  <si>
    <t>C100295000035</t>
  </si>
  <si>
    <t xml:space="preserve">Vecstāmeriena-Garāžas </t>
  </si>
  <si>
    <t>C100295000036</t>
  </si>
  <si>
    <t>Draudzes-Kūtiņas</t>
  </si>
  <si>
    <t>C100295000037</t>
  </si>
  <si>
    <t>Ceļi uz mājām</t>
  </si>
  <si>
    <t>C100295000038</t>
  </si>
  <si>
    <t xml:space="preserve">Ceļi uz mājām </t>
  </si>
  <si>
    <t>C100295000039</t>
  </si>
  <si>
    <t>Sila iela</t>
  </si>
  <si>
    <t>C100295000040</t>
  </si>
  <si>
    <t>C100295000041</t>
  </si>
  <si>
    <t>Pils iela</t>
  </si>
  <si>
    <t> 1260</t>
  </si>
  <si>
    <t> 1142</t>
  </si>
  <si>
    <t>Stradu pagasts</t>
  </si>
  <si>
    <t>A100295100001</t>
  </si>
  <si>
    <t>Litenes iela-Balvu ceļš</t>
  </si>
  <si>
    <t>A100295100002</t>
  </si>
  <si>
    <t>Liepulejas-Dālderi-Stāķi</t>
  </si>
  <si>
    <t>B100295100003</t>
  </si>
  <si>
    <t>Balvu ceļš-Rēzeknes ceļš</t>
  </si>
  <si>
    <t>B100295100004</t>
  </si>
  <si>
    <t xml:space="preserve"> Tiltakalns-Birznieki</t>
  </si>
  <si>
    <t>B100295100005</t>
  </si>
  <si>
    <t xml:space="preserve"> Jaunķīši-Darnīcas</t>
  </si>
  <si>
    <t>B100295100006</t>
  </si>
  <si>
    <t xml:space="preserve"> Darbnīcas-Samiņi</t>
  </si>
  <si>
    <t>B100295100007</t>
  </si>
  <si>
    <t xml:space="preserve"> Rēzeknes ceļš-Jūdzkalni</t>
  </si>
  <si>
    <t>B100295100008</t>
  </si>
  <si>
    <t xml:space="preserve"> Pekles ceļš</t>
  </si>
  <si>
    <t>B10029510009</t>
  </si>
  <si>
    <t xml:space="preserve"> Līdumi-Zeltaleja-Stāmeriena</t>
  </si>
  <si>
    <t>B100295100010</t>
  </si>
  <si>
    <t xml:space="preserve"> Vikšņi-Atvases-Voldemāri</t>
  </si>
  <si>
    <t>B100295100011</t>
  </si>
  <si>
    <t xml:space="preserve"> Piebraucamais ceļš Dzejniekiem</t>
  </si>
  <si>
    <t>bez seg</t>
  </si>
  <si>
    <t>B100295100012</t>
  </si>
  <si>
    <t>Meliorācijas iela</t>
  </si>
  <si>
    <t>B100295100013</t>
  </si>
  <si>
    <t>Pakava iela</t>
  </si>
  <si>
    <t>B100295100014</t>
  </si>
  <si>
    <t>B100295100015</t>
  </si>
  <si>
    <t>B100295100016</t>
  </si>
  <si>
    <t>Šķieneru iela</t>
  </si>
  <si>
    <t>B100295100017</t>
  </si>
  <si>
    <t>B100295100018</t>
  </si>
  <si>
    <t>Dūnu iela</t>
  </si>
  <si>
    <t>C100295100019</t>
  </si>
  <si>
    <t>Pļavnieku ceļš-Asari</t>
  </si>
  <si>
    <t>B100295100020</t>
  </si>
  <si>
    <t>Stradu skola-Ošupes</t>
  </si>
  <si>
    <t>B100295100021</t>
  </si>
  <si>
    <t>Voldemāri-Antani</t>
  </si>
  <si>
    <t>C100295100022</t>
  </si>
  <si>
    <t>Tanslavu ceļš</t>
  </si>
  <si>
    <t>C100295100023</t>
  </si>
  <si>
    <t xml:space="preserve"> Stāķu ceļš-Pakalnieši</t>
  </si>
  <si>
    <t>C100295100024</t>
  </si>
  <si>
    <t xml:space="preserve"> Vecais Rēzeknes ceļš</t>
  </si>
  <si>
    <t>C100295100025</t>
  </si>
  <si>
    <t xml:space="preserve"> Mežābeles-Jaunkapenieši</t>
  </si>
  <si>
    <t>C100295100026</t>
  </si>
  <si>
    <t xml:space="preserve"> Silamalas-Straumes</t>
  </si>
  <si>
    <t>C100295100027</t>
  </si>
  <si>
    <t>Sporta iela</t>
  </si>
  <si>
    <t>menais</t>
  </si>
  <si>
    <t>bruģakmens</t>
  </si>
  <si>
    <t>C100295100028</t>
  </si>
  <si>
    <t>Dzērves iela</t>
  </si>
  <si>
    <t>C100295100029</t>
  </si>
  <si>
    <t>Tirza</t>
  </si>
  <si>
    <t>A100295200001</t>
  </si>
  <si>
    <t>Lāsītes-Vējiņi</t>
  </si>
  <si>
    <t>B100295200002</t>
  </si>
  <si>
    <t>Autoosta-Lāsītes</t>
  </si>
  <si>
    <t>B100295200003</t>
  </si>
  <si>
    <t>Liepavoti-Madaras</t>
  </si>
  <si>
    <t>B100295200004</t>
  </si>
  <si>
    <t>Kļavas-Ķesberi-Kalves</t>
  </si>
  <si>
    <t>B100295200005</t>
  </si>
  <si>
    <t>Skola-Dārtiņa</t>
  </si>
  <si>
    <t>B100295200006</t>
  </si>
  <si>
    <t>Biedrības nams-Liepas-Bērzkalniņš</t>
  </si>
  <si>
    <t>B100295200007</t>
  </si>
  <si>
    <t>Avotkalns-Zemītes-Druvāni</t>
  </si>
  <si>
    <t>B100295200008</t>
  </si>
  <si>
    <t xml:space="preserve">Alejas-Strautmaļi </t>
  </si>
  <si>
    <t>B100295200009</t>
  </si>
  <si>
    <t>Muiža-Ziemeļi</t>
  </si>
  <si>
    <t>B100295200010</t>
  </si>
  <si>
    <t>Dzirnavas-Ķempi</t>
  </si>
  <si>
    <t>B100295200011</t>
  </si>
  <si>
    <t>V847-Āžu HES</t>
  </si>
  <si>
    <t>B100295200012</t>
  </si>
  <si>
    <t>Stigas-Skošķi</t>
  </si>
  <si>
    <t>B100295200013</t>
  </si>
  <si>
    <t>Krimi-Alsupes</t>
  </si>
  <si>
    <t>B100295200014</t>
  </si>
  <si>
    <t>Priekuļi-Vēversviķi</t>
  </si>
  <si>
    <t>B100295200015</t>
  </si>
  <si>
    <t>Troškas-Ozoliņi</t>
  </si>
  <si>
    <t>B100295200016</t>
  </si>
  <si>
    <t>Mālukalns-Lejnieki</t>
  </si>
  <si>
    <t>B100295200017</t>
  </si>
  <si>
    <t>Dzērbeņi-Ķepuri</t>
  </si>
  <si>
    <t>B100295200018</t>
  </si>
  <si>
    <t>B100295200019</t>
  </si>
  <si>
    <t>Avotu iela</t>
  </si>
  <si>
    <t>C100295200020</t>
  </si>
  <si>
    <t>Āžu HES - Galgauskas robeža</t>
  </si>
  <si>
    <t>C100295200021</t>
  </si>
  <si>
    <t>Kalēji-Apogi</t>
  </si>
  <si>
    <t>C100295200022</t>
  </si>
  <si>
    <t>Kancēns-Estrāde</t>
  </si>
  <si>
    <t>C100295200023</t>
  </si>
  <si>
    <t>Mežģevjāņi-Krāces</t>
  </si>
  <si>
    <t>C100295200024</t>
  </si>
  <si>
    <t>Gājēju tilts</t>
  </si>
  <si>
    <t>C100295200025</t>
  </si>
  <si>
    <t>V847-Ābeles</t>
  </si>
  <si>
    <t>C100295200026</t>
  </si>
  <si>
    <t>Ceļš ar paplašinājumu</t>
  </si>
  <si>
    <t>C100295200027</t>
  </si>
  <si>
    <t>C100295200028</t>
  </si>
  <si>
    <t>Kancēna kapi</t>
  </si>
  <si>
    <t>C100295200029</t>
  </si>
  <si>
    <t>Kancēna kapi-Vectroškas-Āžu HES</t>
  </si>
  <si>
    <t xml:space="preserve">Gulbene </t>
  </si>
  <si>
    <t>E</t>
  </si>
  <si>
    <t>D100292000001</t>
  </si>
  <si>
    <t>Ceļš Viestura - Viestura 4</t>
  </si>
  <si>
    <t>D100292000002</t>
  </si>
  <si>
    <t>Ceļš uz Rīgas ielu 34, 36, 38</t>
  </si>
  <si>
    <t>D100292000003</t>
  </si>
  <si>
    <t>Ceļš Vītolu -Kalna</t>
  </si>
  <si>
    <t>D100292000004</t>
  </si>
  <si>
    <t>Ceļš Viestura - Viestura 18</t>
  </si>
  <si>
    <t>D100292000005</t>
  </si>
  <si>
    <t>Ceļš Blaumaņa - Blaumaņa 1A</t>
  </si>
  <si>
    <t>D100292000006</t>
  </si>
  <si>
    <t>Ceļš Ceriņu - Jasmīnu</t>
  </si>
  <si>
    <t>D100292000007</t>
  </si>
  <si>
    <t>Ceļš Dzirnavu - Saules</t>
  </si>
  <si>
    <t>D100292000008</t>
  </si>
  <si>
    <t>Asarupes iela</t>
  </si>
  <si>
    <t>D100292000009</t>
  </si>
  <si>
    <t>Ābeļu iela</t>
  </si>
  <si>
    <t>D100292000010</t>
  </si>
  <si>
    <t>Ausekļa iela</t>
  </si>
  <si>
    <t>D100292000011</t>
  </si>
  <si>
    <t>Alkšņu iela</t>
  </si>
  <si>
    <t>B</t>
  </si>
  <si>
    <t>D100292000012</t>
  </si>
  <si>
    <t>Baložu iela</t>
  </si>
  <si>
    <t>D100292000013</t>
  </si>
  <si>
    <t>Bišu iela</t>
  </si>
  <si>
    <t>D100292000014</t>
  </si>
  <si>
    <t>Blaumaņa iela</t>
  </si>
  <si>
    <t>D100292000015</t>
  </si>
  <si>
    <t>D100292000016</t>
  </si>
  <si>
    <t>Brīvības iela</t>
  </si>
  <si>
    <t>D100292000017</t>
  </si>
  <si>
    <t>Ceriņu iela</t>
  </si>
  <si>
    <t>D100292000018</t>
  </si>
  <si>
    <t>D100292000019</t>
  </si>
  <si>
    <t>Dzilnas iela</t>
  </si>
  <si>
    <t>D100292000020</t>
  </si>
  <si>
    <t>Draudzesskolas iela</t>
  </si>
  <si>
    <t>D100292000021</t>
  </si>
  <si>
    <t>Dzeguzes iela</t>
  </si>
  <si>
    <t>D100292000022</t>
  </si>
  <si>
    <t>D100292000023</t>
  </si>
  <si>
    <t>D100292000024</t>
  </si>
  <si>
    <t>Dzelzceļa iela</t>
  </si>
  <si>
    <t>D100292000025</t>
  </si>
  <si>
    <t>Dzelzceļnieku iela</t>
  </si>
  <si>
    <t>D100292000026</t>
  </si>
  <si>
    <t>Emzes iela</t>
  </si>
  <si>
    <t>D100292000027</t>
  </si>
  <si>
    <t>Gala iela</t>
  </si>
  <si>
    <t>D100292000028</t>
  </si>
  <si>
    <t>Gaitnieku iela</t>
  </si>
  <si>
    <t>D100292000029</t>
  </si>
  <si>
    <t>Ievugravas iela</t>
  </si>
  <si>
    <t>D100292000030</t>
  </si>
  <si>
    <t>Jasmīnu iela</t>
  </si>
  <si>
    <t>D100292000031</t>
  </si>
  <si>
    <t>Jaunā iela</t>
  </si>
  <si>
    <t>D100292000032</t>
  </si>
  <si>
    <t>1. Maija iela</t>
  </si>
  <si>
    <t>D100292000033</t>
  </si>
  <si>
    <t>Krapas iela</t>
  </si>
  <si>
    <t>D100292000034</t>
  </si>
  <si>
    <t>D100292000035</t>
  </si>
  <si>
    <t>Kļavu iela</t>
  </si>
  <si>
    <t>D100292000036</t>
  </si>
  <si>
    <t>D100292000037</t>
  </si>
  <si>
    <t>Ķiršu iela</t>
  </si>
  <si>
    <t>D100292000038</t>
  </si>
  <si>
    <t>Latgales iela</t>
  </si>
  <si>
    <t>D100292000039</t>
  </si>
  <si>
    <t>Lazdu iela</t>
  </si>
  <si>
    <t>D100292000040</t>
  </si>
  <si>
    <t>D100292000041</t>
  </si>
  <si>
    <t>D100292000042</t>
  </si>
  <si>
    <t>Litenes iela</t>
  </si>
  <si>
    <t>D100292000043</t>
  </si>
  <si>
    <t>D100292000044</t>
  </si>
  <si>
    <t>D100292000045</t>
  </si>
  <si>
    <t>Malas iela</t>
  </si>
  <si>
    <t>D100292000046</t>
  </si>
  <si>
    <t>D100292000047</t>
  </si>
  <si>
    <t>Naglenes iela</t>
  </si>
  <si>
    <t>D100292000048</t>
  </si>
  <si>
    <t>D100292000049</t>
  </si>
  <si>
    <t>O. Kalpaka iela</t>
  </si>
  <si>
    <t>D100292000050</t>
  </si>
  <si>
    <t>Ošu iela</t>
  </si>
  <si>
    <t>D100292000051</t>
  </si>
  <si>
    <t>D100292000052</t>
  </si>
  <si>
    <t>Pamatu iela</t>
  </si>
  <si>
    <t>D100292000053</t>
  </si>
  <si>
    <t>D100292000054</t>
  </si>
  <si>
    <t>Pavasara iela</t>
  </si>
  <si>
    <t>D100292000055</t>
  </si>
  <si>
    <t>D100292000056</t>
  </si>
  <si>
    <t>D100292000057</t>
  </si>
  <si>
    <t>Purva iela</t>
  </si>
  <si>
    <t>D100292000058</t>
  </si>
  <si>
    <t>Ražotāju iela</t>
  </si>
  <si>
    <t>D100292000059</t>
  </si>
  <si>
    <t>D100292000060</t>
  </si>
  <si>
    <t>Robežu iela</t>
  </si>
  <si>
    <t>D100292000061</t>
  </si>
  <si>
    <t>Raiņa iela</t>
  </si>
  <si>
    <t>D100292000062</t>
  </si>
  <si>
    <t>Rēzeknes iela</t>
  </si>
  <si>
    <t>D100292000063</t>
  </si>
  <si>
    <t>D100292000064</t>
  </si>
  <si>
    <t>D100292000065</t>
  </si>
  <si>
    <t>D100292000066</t>
  </si>
  <si>
    <t>Stacijas iela</t>
  </si>
  <si>
    <t>D100292000067</t>
  </si>
  <si>
    <t>Saules iela</t>
  </si>
  <si>
    <t>D100292000068</t>
  </si>
  <si>
    <t xml:space="preserve">Ceļš Dzirnavu- Dzirnavu 3B </t>
  </si>
  <si>
    <t>D100292000069</t>
  </si>
  <si>
    <t>Tilta iela</t>
  </si>
  <si>
    <t>D100292000070</t>
  </si>
  <si>
    <t>Ūdensvada iela</t>
  </si>
  <si>
    <t>D100292000071</t>
  </si>
  <si>
    <t xml:space="preserve">Ceļš no upes uz Parka ielu </t>
  </si>
  <si>
    <t xml:space="preserve">melnais
</t>
  </si>
  <si>
    <t>D100292000072</t>
  </si>
  <si>
    <t>Vidzemes iela</t>
  </si>
  <si>
    <t>D100292000073</t>
  </si>
  <si>
    <t>Viestura iela</t>
  </si>
  <si>
    <t>D100292000074</t>
  </si>
  <si>
    <t>D100292000075</t>
  </si>
  <si>
    <t>D100292000076</t>
  </si>
  <si>
    <t>Zāles iela</t>
  </si>
  <si>
    <t>D100292000077</t>
  </si>
  <si>
    <t>Zaļā iela</t>
  </si>
  <si>
    <t>D100292000078</t>
  </si>
  <si>
    <t>Zvaigžņu iela</t>
  </si>
  <si>
    <t>D100292000079</t>
  </si>
  <si>
    <t>Ziemeļu iela</t>
  </si>
  <si>
    <t>D100292000080</t>
  </si>
  <si>
    <t xml:space="preserve">Klēts iela </t>
  </si>
  <si>
    <t>Sagatvojas:</t>
  </si>
  <si>
    <t>Gulbenes novada Īpašumu pārraudzības nodaļas Vides pārvaldības speciāliste Dace Kurša</t>
  </si>
  <si>
    <t xml:space="preserve">Gulbenes novada Attīstības un iepirkumu nodaļas Teritorijas plānotājs Helvis Ābele </t>
  </si>
  <si>
    <t>Gulbenes novada domes izpilddirektore Antra Sprudzāne</t>
  </si>
  <si>
    <t>DOKUMENTS PARAKSTĪTS AR DROŠU ELEKTRONISKO PARAKSTU UN SATUR LAIKA ZĪMOGU</t>
  </si>
  <si>
    <t>Gulbenes novada pašvaldības autoceļu un ielu kopsavilkums</t>
  </si>
  <si>
    <t>Teritorija</t>
  </si>
  <si>
    <t>Ceļi</t>
  </si>
  <si>
    <t>Tilti</t>
  </si>
  <si>
    <t>Gājēju un velosipēdu ceļi, m²</t>
  </si>
  <si>
    <t>A grupa</t>
  </si>
  <si>
    <t>B grupa</t>
  </si>
  <si>
    <t>C grupa</t>
  </si>
  <si>
    <t xml:space="preserve">D grupa </t>
  </si>
  <si>
    <t>Kopā</t>
  </si>
  <si>
    <t>garums, km</t>
  </si>
  <si>
    <t>t.sk. melnais segums</t>
  </si>
  <si>
    <t>t.sk. grants segums</t>
  </si>
  <si>
    <t>t.sk. cits segums</t>
  </si>
  <si>
    <t>t.sk. bruģakmens segums</t>
  </si>
  <si>
    <t>garums, m</t>
  </si>
  <si>
    <t>brauktuves laukums, m²</t>
  </si>
  <si>
    <t>Lejasciema pagsts</t>
  </si>
  <si>
    <t>Tirzas pagasts</t>
  </si>
  <si>
    <t>Gulbene</t>
  </si>
  <si>
    <t>Reģistrēja: VSIA “Latvijas Valsts ceļi” Vidzemes reģionālās nodaļas vadītājs Juris Priednieks</t>
  </si>
  <si>
    <t>Gulbenes novada autoceļu ikdienas uzturēšanas klases 
2025. gada vasaras sezonā</t>
  </si>
  <si>
    <t>Autoceļu uzturēšanas klase vasaras sezonā 
(16.04.-15.10)</t>
  </si>
  <si>
    <t>Pielikums                                                                                                                                                                                     Gulbenes novada pašvaldības domes 2025.gada 16.aprīļa lēmumam Nr. GND/2025/251</t>
  </si>
  <si>
    <t>Gulbenes novada pašvaldības domes priekšsēdētājs 	  	                                                  A.Caunītis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</si>
</sst>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_-* #,##0.00_-;\-* #,##0.00_-;_-* &quot;-&quot;??_-;_-@"/>
    <numFmt numFmtId="166" formatCode="#,##0.000"/>
    <numFmt numFmtId="167" formatCode="_-* #,##0.00\ &quot;€&quot;_-;\-* #,##0.00\ &quot;€&quot;_-;_-* &quot;-&quot;??\ &quot;€&quot;_-;_-@"/>
  </numFmts>
  <fonts count="47">
    <font>
      <sz val="11"/>
      <color theme="1"/>
      <name val="Calibri"/>
      <scheme val="minor"/>
    </font>
    <font>
      <sz val="11"/>
      <color theme="1"/>
      <name val="Times"/>
      <family val="1"/>
    </font>
    <font>
      <b/>
      <sz val="14"/>
      <color theme="1"/>
      <name val="Times"/>
      <family val="1"/>
    </font>
    <font>
      <sz val="11"/>
      <name val="Calibri"/>
      <family val="2"/>
      <charset val="186"/>
    </font>
    <font>
      <sz val="8"/>
      <color theme="1"/>
      <name val="Times"/>
      <family val="1"/>
    </font>
    <font>
      <sz val="12"/>
      <color theme="1"/>
      <name val="Times"/>
      <family val="1"/>
    </font>
    <font>
      <b/>
      <sz val="12"/>
      <color theme="1"/>
      <name val="Times"/>
      <family val="1"/>
    </font>
    <font>
      <sz val="11"/>
      <color rgb="FFFF0000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b/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12"/>
      <color theme="1"/>
      <name val="Times New Roman"/>
      <family val="1"/>
      <charset val="186"/>
    </font>
    <font>
      <b/>
      <sz val="11"/>
      <color rgb="FFC00000"/>
      <name val="Calibri"/>
      <family val="2"/>
      <charset val="186"/>
    </font>
    <font>
      <sz val="9"/>
      <color rgb="FFFF0000"/>
      <name val="Calibri"/>
      <family val="2"/>
      <charset val="186"/>
    </font>
    <font>
      <sz val="11"/>
      <color rgb="FFC00000"/>
      <name val="Times"/>
      <family val="1"/>
    </font>
    <font>
      <b/>
      <sz val="12"/>
      <color rgb="FFC00000"/>
      <name val="Times"/>
      <family val="1"/>
    </font>
    <font>
      <b/>
      <sz val="12"/>
      <color rgb="FF00B050"/>
      <name val="Times"/>
      <family val="1"/>
    </font>
    <font>
      <sz val="8"/>
      <color rgb="FFFF0000"/>
      <name val="Times"/>
      <family val="1"/>
    </font>
    <font>
      <b/>
      <sz val="14"/>
      <color rgb="FFC00000"/>
      <name val="Times"/>
      <family val="1"/>
    </font>
    <font>
      <sz val="11"/>
      <color rgb="FFFF0000"/>
      <name val="Times"/>
      <family val="1"/>
    </font>
    <font>
      <b/>
      <sz val="11"/>
      <color rgb="FFC00000"/>
      <name val="Times"/>
      <family val="1"/>
    </font>
    <font>
      <b/>
      <sz val="9"/>
      <color rgb="FFFF0000"/>
      <name val="Calibri"/>
      <family val="2"/>
      <charset val="186"/>
    </font>
    <font>
      <b/>
      <sz val="9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theme="1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color rgb="FF000000"/>
      <name val="Times"/>
      <family val="1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theme="1"/>
      <name val="Times"/>
      <family val="1"/>
    </font>
    <font>
      <sz val="11"/>
      <color rgb="FF000000"/>
      <name val="&quot;Times New Roman&quot;"/>
    </font>
    <font>
      <sz val="10"/>
      <color rgb="FFED0000"/>
      <name val="Calibri"/>
      <family val="2"/>
      <charset val="186"/>
    </font>
    <font>
      <sz val="8"/>
      <color rgb="FFED0000"/>
      <name val="Calibri"/>
      <family val="2"/>
      <charset val="186"/>
    </font>
    <font>
      <b/>
      <sz val="11"/>
      <color rgb="FFFF0000"/>
      <name val="Times"/>
      <family val="1"/>
    </font>
    <font>
      <b/>
      <sz val="14"/>
      <color rgb="FF0070C0"/>
      <name val="Calibri"/>
      <family val="2"/>
      <charset val="186"/>
    </font>
    <font>
      <sz val="9"/>
      <color rgb="FF0070C0"/>
      <name val="Calibri"/>
      <family val="2"/>
      <charset val="186"/>
    </font>
    <font>
      <sz val="11"/>
      <color theme="9"/>
      <name val="Times"/>
      <family val="1"/>
    </font>
    <font>
      <sz val="14"/>
      <color theme="1"/>
      <name val="Times"/>
      <family val="1"/>
    </font>
    <font>
      <sz val="10"/>
      <color rgb="FF000000"/>
      <name val="Times"/>
      <family val="1"/>
    </font>
    <font>
      <b/>
      <sz val="10"/>
      <color rgb="FF000000"/>
      <name val="Times"/>
      <family val="1"/>
    </font>
    <font>
      <b/>
      <sz val="11"/>
      <color rgb="FF000000"/>
      <name val="Times"/>
      <family val="1"/>
    </font>
    <font>
      <vertAlign val="superscript"/>
      <sz val="11"/>
      <color theme="1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2" borderId="1" xfId="0" applyFont="1" applyFill="1" applyBorder="1"/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7" fillId="0" borderId="0" xfId="0" applyFont="1" applyAlignment="1">
      <alignment horizontal="left" vertical="center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1" fontId="1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165" fontId="5" fillId="2" borderId="1" xfId="0" applyNumberFormat="1" applyFont="1" applyFill="1" applyBorder="1" applyAlignment="1">
      <alignment horizontal="left" vertical="center" wrapText="1"/>
    </xf>
    <xf numFmtId="0" fontId="18" fillId="0" borderId="10" xfId="0" applyFont="1" applyBorder="1" applyAlignment="1">
      <alignment vertical="center"/>
    </xf>
    <xf numFmtId="0" fontId="1" fillId="0" borderId="10" xfId="0" applyFont="1" applyBorder="1"/>
    <xf numFmtId="0" fontId="19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1" fillId="0" borderId="0" xfId="0" applyFont="1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2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wrapText="1"/>
    </xf>
    <xf numFmtId="0" fontId="1" fillId="0" borderId="10" xfId="0" applyFont="1" applyBorder="1" applyAlignment="1">
      <alignment wrapText="1"/>
    </xf>
    <xf numFmtId="0" fontId="1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/>
    <xf numFmtId="0" fontId="7" fillId="3" borderId="11" xfId="0" applyFont="1" applyFill="1" applyBorder="1"/>
    <xf numFmtId="0" fontId="8" fillId="0" borderId="0" xfId="0" applyFont="1" applyAlignment="1">
      <alignment horizontal="left"/>
    </xf>
    <xf numFmtId="0" fontId="8" fillId="3" borderId="11" xfId="0" applyFont="1" applyFill="1" applyBorder="1" applyAlignment="1">
      <alignment horizontal="left"/>
    </xf>
    <xf numFmtId="166" fontId="1" fillId="2" borderId="1" xfId="0" applyNumberFormat="1" applyFont="1" applyFill="1" applyBorder="1" applyAlignment="1">
      <alignment horizontal="center" vertical="center"/>
    </xf>
    <xf numFmtId="0" fontId="25" fillId="0" borderId="0" xfId="0" applyFont="1"/>
    <xf numFmtId="2" fontId="26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13" fillId="0" borderId="0" xfId="0" applyFont="1"/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wrapText="1"/>
    </xf>
    <xf numFmtId="0" fontId="29" fillId="0" borderId="0" xfId="0" applyFont="1"/>
    <xf numFmtId="0" fontId="28" fillId="0" borderId="0" xfId="0" applyFont="1" applyAlignment="1">
      <alignment wrapText="1"/>
    </xf>
    <xf numFmtId="1" fontId="26" fillId="2" borderId="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28" fillId="0" borderId="0" xfId="0" applyFont="1" applyAlignment="1">
      <alignment horizontal="left" vertical="center"/>
    </xf>
    <xf numFmtId="164" fontId="26" fillId="2" borderId="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31" fillId="2" borderId="1" xfId="0" applyNumberFormat="1" applyFont="1" applyFill="1" applyBorder="1" applyAlignment="1">
      <alignment horizontal="center" vertical="center" wrapText="1"/>
    </xf>
    <xf numFmtId="2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164" fontId="31" fillId="2" borderId="1" xfId="0" applyNumberFormat="1" applyFont="1" applyFill="1" applyBorder="1" applyAlignment="1">
      <alignment horizontal="center" vertical="center" wrapText="1"/>
    </xf>
    <xf numFmtId="16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16" fillId="0" borderId="0" xfId="0" applyFont="1"/>
    <xf numFmtId="0" fontId="21" fillId="0" borderId="0" xfId="0" applyFont="1" applyAlignment="1">
      <alignment vertical="center"/>
    </xf>
    <xf numFmtId="16" fontId="6" fillId="2" borderId="1" xfId="0" applyNumberFormat="1" applyFont="1" applyFill="1" applyBorder="1" applyAlignment="1">
      <alignment horizontal="left" vertical="center" wrapText="1"/>
    </xf>
    <xf numFmtId="2" fontId="26" fillId="2" borderId="1" xfId="0" applyNumberFormat="1" applyFont="1" applyFill="1" applyBorder="1" applyAlignment="1">
      <alignment horizontal="center" vertical="center"/>
    </xf>
    <xf numFmtId="0" fontId="26" fillId="0" borderId="0" xfId="0" applyFont="1"/>
    <xf numFmtId="0" fontId="33" fillId="0" borderId="0" xfId="0" applyFont="1"/>
    <xf numFmtId="0" fontId="33" fillId="0" borderId="0" xfId="0" applyFont="1" applyAlignment="1">
      <alignment vertical="center" wrapText="1"/>
    </xf>
    <xf numFmtId="0" fontId="33" fillId="0" borderId="0" xfId="0" applyFont="1" applyAlignment="1">
      <alignment vertical="center"/>
    </xf>
    <xf numFmtId="0" fontId="32" fillId="0" borderId="0" xfId="0" applyFont="1"/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35" fillId="3" borderId="1" xfId="0" applyFont="1" applyFill="1" applyBorder="1" applyAlignment="1">
      <alignment horizontal="center"/>
    </xf>
    <xf numFmtId="0" fontId="35" fillId="3" borderId="7" xfId="0" applyFont="1" applyFill="1" applyBorder="1" applyAlignment="1">
      <alignment horizontal="center"/>
    </xf>
    <xf numFmtId="2" fontId="26" fillId="2" borderId="1" xfId="0" applyNumberFormat="1" applyFont="1" applyFill="1" applyBorder="1" applyAlignment="1">
      <alignment horizontal="center" vertical="top" wrapText="1"/>
    </xf>
    <xf numFmtId="0" fontId="26" fillId="2" borderId="1" xfId="0" applyFont="1" applyFill="1" applyBorder="1" applyAlignment="1">
      <alignment horizontal="center" vertical="top" wrapText="1"/>
    </xf>
    <xf numFmtId="164" fontId="26" fillId="2" borderId="1" xfId="0" applyNumberFormat="1" applyFont="1" applyFill="1" applyBorder="1" applyAlignment="1">
      <alignment horizontal="center" vertical="top" wrapText="1"/>
    </xf>
    <xf numFmtId="0" fontId="9" fillId="0" borderId="0" xfId="0" applyFont="1"/>
    <xf numFmtId="0" fontId="34" fillId="2" borderId="1" xfId="0" applyFont="1" applyFill="1" applyBorder="1" applyAlignment="1">
      <alignment horizontal="left" vertical="center"/>
    </xf>
    <xf numFmtId="0" fontId="38" fillId="0" borderId="0" xfId="0" applyFont="1"/>
    <xf numFmtId="167" fontId="21" fillId="0" borderId="0" xfId="0" applyNumberFormat="1" applyFont="1" applyAlignment="1">
      <alignment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2" borderId="11" xfId="0" applyFont="1" applyFill="1" applyBorder="1" applyAlignment="1">
      <alignment horizontal="left"/>
    </xf>
    <xf numFmtId="0" fontId="8" fillId="2" borderId="11" xfId="0" applyFont="1" applyFill="1" applyBorder="1"/>
    <xf numFmtId="0" fontId="21" fillId="2" borderId="11" xfId="0" applyFont="1" applyFill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38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9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164" fontId="21" fillId="0" borderId="0" xfId="0" applyNumberFormat="1" applyFont="1" applyAlignment="1">
      <alignment vertical="top" wrapText="1"/>
    </xf>
    <xf numFmtId="1" fontId="21" fillId="0" borderId="0" xfId="0" applyNumberFormat="1" applyFont="1" applyAlignment="1">
      <alignment vertical="top" wrapText="1"/>
    </xf>
    <xf numFmtId="0" fontId="21" fillId="0" borderId="0" xfId="0" applyFont="1" applyAlignment="1">
      <alignment vertical="top"/>
    </xf>
    <xf numFmtId="1" fontId="39" fillId="0" borderId="0" xfId="0" applyNumberFormat="1" applyFont="1" applyAlignment="1">
      <alignment vertical="top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vertical="top" wrapText="1"/>
    </xf>
    <xf numFmtId="0" fontId="41" fillId="0" borderId="0" xfId="0" applyFont="1" applyAlignment="1">
      <alignment vertical="top" wrapText="1"/>
    </xf>
    <xf numFmtId="0" fontId="1" fillId="2" borderId="12" xfId="0" applyFont="1" applyFill="1" applyBorder="1" applyAlignment="1">
      <alignment horizontal="left" vertical="center" wrapText="1"/>
    </xf>
    <xf numFmtId="0" fontId="34" fillId="0" borderId="0" xfId="0" applyFont="1" applyAlignment="1">
      <alignment vertical="center"/>
    </xf>
    <xf numFmtId="164" fontId="1" fillId="2" borderId="1" xfId="0" applyNumberFormat="1" applyFont="1" applyFill="1" applyBorder="1" applyAlignment="1">
      <alignment horizontal="left" vertical="center" wrapText="1"/>
    </xf>
    <xf numFmtId="0" fontId="21" fillId="2" borderId="11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39" fillId="0" borderId="0" xfId="0" applyFont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42" fillId="0" borderId="0" xfId="0" applyFont="1"/>
    <xf numFmtId="0" fontId="44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top" wrapText="1"/>
    </xf>
    <xf numFmtId="2" fontId="45" fillId="0" borderId="1" xfId="0" applyNumberFormat="1" applyFont="1" applyBorder="1" applyAlignment="1">
      <alignment horizontal="right" vertical="center"/>
    </xf>
    <xf numFmtId="2" fontId="31" fillId="0" borderId="1" xfId="0" applyNumberFormat="1" applyFont="1" applyBorder="1" applyAlignment="1">
      <alignment horizontal="right" vertical="center"/>
    </xf>
    <xf numFmtId="2" fontId="45" fillId="0" borderId="1" xfId="0" applyNumberFormat="1" applyFont="1" applyBorder="1" applyAlignment="1">
      <alignment vertical="center"/>
    </xf>
    <xf numFmtId="2" fontId="31" fillId="0" borderId="1" xfId="0" applyNumberFormat="1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2" fontId="1" fillId="2" borderId="1" xfId="0" applyNumberFormat="1" applyFont="1" applyFill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2" fontId="8" fillId="0" borderId="0" xfId="0" applyNumberFormat="1" applyFont="1" applyAlignment="1">
      <alignment horizontal="right" vertical="center"/>
    </xf>
    <xf numFmtId="164" fontId="45" fillId="0" borderId="1" xfId="0" applyNumberFormat="1" applyFont="1" applyBorder="1" applyAlignment="1">
      <alignment horizontal="right" vertical="center"/>
    </xf>
    <xf numFmtId="0" fontId="31" fillId="0" borderId="1" xfId="0" applyFont="1" applyBorder="1" applyAlignment="1">
      <alignment vertical="center"/>
    </xf>
    <xf numFmtId="2" fontId="31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45" fillId="0" borderId="1" xfId="0" applyFont="1" applyBorder="1" applyAlignment="1">
      <alignment horizontal="right" vertical="center"/>
    </xf>
    <xf numFmtId="0" fontId="30" fillId="0" borderId="0" xfId="0" applyFont="1" applyAlignment="1">
      <alignment horizontal="center"/>
    </xf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5" fillId="0" borderId="27" xfId="0" applyFont="1" applyBorder="1" applyAlignment="1">
      <alignment horizontal="right" wrapText="1"/>
    </xf>
    <xf numFmtId="0" fontId="0" fillId="0" borderId="27" xfId="0" applyBorder="1" applyAlignment="1">
      <alignment horizontal="right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40" fillId="0" borderId="0" xfId="0" applyFont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/>
    </xf>
    <xf numFmtId="0" fontId="3" fillId="0" borderId="14" xfId="0" applyFont="1" applyBorder="1"/>
    <xf numFmtId="0" fontId="3" fillId="0" borderId="15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4" xfId="0" applyFont="1" applyBorder="1"/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37" fillId="0" borderId="0" xfId="0" applyFont="1" applyAlignment="1">
      <alignment horizontal="center" wrapText="1"/>
    </xf>
    <xf numFmtId="0" fontId="8" fillId="2" borderId="1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2" fontId="3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2" fontId="45" fillId="0" borderId="2" xfId="0" applyNumberFormat="1" applyFont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/>
    </xf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43" fillId="0" borderId="16" xfId="0" applyFont="1" applyBorder="1" applyAlignment="1">
      <alignment horizontal="center" vertical="center" wrapText="1"/>
    </xf>
    <xf numFmtId="0" fontId="3" fillId="0" borderId="17" xfId="0" applyFont="1" applyBorder="1"/>
    <xf numFmtId="0" fontId="3" fillId="0" borderId="10" xfId="0" applyFont="1" applyBorder="1"/>
    <xf numFmtId="0" fontId="3" fillId="0" borderId="20" xfId="0" applyFont="1" applyBorder="1"/>
    <xf numFmtId="0" fontId="3" fillId="0" borderId="18" xfId="0" applyFont="1" applyBorder="1"/>
    <xf numFmtId="0" fontId="3" fillId="0" borderId="19" xfId="0" applyFont="1" applyBorder="1"/>
    <xf numFmtId="0" fontId="44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/>
    </xf>
    <xf numFmtId="0" fontId="44" fillId="0" borderId="16" xfId="0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1"/>
  <sheetViews>
    <sheetView tabSelected="1" workbookViewId="0">
      <pane ySplit="8" topLeftCell="A73" activePane="bottomLeft" state="frozen"/>
      <selection pane="bottomLeft" activeCell="J748" sqref="J748"/>
    </sheetView>
  </sheetViews>
  <sheetFormatPr defaultColWidth="14.42578125" defaultRowHeight="15" customHeight="1"/>
  <cols>
    <col min="1" max="1" width="6.7109375" customWidth="1"/>
    <col min="2" max="2" width="19.7109375" customWidth="1"/>
    <col min="3" max="3" width="19" customWidth="1"/>
    <col min="4" max="4" width="24.42578125" customWidth="1"/>
    <col min="5" max="5" width="11.7109375" customWidth="1"/>
    <col min="6" max="6" width="10" customWidth="1"/>
    <col min="7" max="7" width="9.7109375" customWidth="1"/>
    <col min="8" max="8" width="10.7109375" customWidth="1"/>
    <col min="9" max="9" width="14.85546875" customWidth="1"/>
    <col min="10" max="10" width="34.85546875" customWidth="1"/>
    <col min="11" max="11" width="11.5703125" customWidth="1"/>
    <col min="12" max="17" width="8.7109375" customWidth="1"/>
    <col min="18" max="18" width="21" customWidth="1"/>
    <col min="19" max="26" width="8.7109375" customWidth="1"/>
  </cols>
  <sheetData>
    <row r="1" spans="1:13" ht="45.75" customHeight="1">
      <c r="B1" s="186" t="s">
        <v>1099</v>
      </c>
      <c r="C1" s="187"/>
      <c r="D1" s="187"/>
      <c r="E1" s="187"/>
      <c r="F1" s="187"/>
      <c r="G1" s="187"/>
      <c r="H1" s="187"/>
      <c r="I1" s="187"/>
    </row>
    <row r="2" spans="1:13" ht="33.75" customHeight="1">
      <c r="A2" s="180" t="s">
        <v>1097</v>
      </c>
      <c r="B2" s="181"/>
      <c r="C2" s="181"/>
      <c r="D2" s="181"/>
      <c r="E2" s="181"/>
      <c r="F2" s="181"/>
      <c r="G2" s="181"/>
      <c r="H2" s="181"/>
      <c r="I2" s="182"/>
    </row>
    <row r="3" spans="1:13" ht="30" customHeight="1">
      <c r="A3" s="210" t="s">
        <v>0</v>
      </c>
      <c r="B3" s="211" t="s">
        <v>1098</v>
      </c>
      <c r="C3" s="203" t="s">
        <v>1</v>
      </c>
      <c r="D3" s="212" t="s">
        <v>2</v>
      </c>
      <c r="E3" s="2" t="s">
        <v>3</v>
      </c>
      <c r="F3" s="2"/>
      <c r="G3" s="2"/>
      <c r="H3" s="2"/>
      <c r="I3" s="2"/>
    </row>
    <row r="4" spans="1:13" ht="30" customHeight="1">
      <c r="A4" s="204"/>
      <c r="B4" s="204"/>
      <c r="C4" s="204"/>
      <c r="D4" s="204"/>
      <c r="E4" s="2" t="s">
        <v>4</v>
      </c>
      <c r="F4" s="2"/>
      <c r="G4" s="2"/>
      <c r="H4" s="2"/>
      <c r="I4" s="2"/>
    </row>
    <row r="5" spans="1:13" ht="14.25" customHeight="1">
      <c r="A5" s="204"/>
      <c r="B5" s="204"/>
      <c r="C5" s="204"/>
      <c r="D5" s="204"/>
      <c r="E5" s="213" t="s">
        <v>5</v>
      </c>
      <c r="F5" s="214"/>
      <c r="G5" s="203" t="s">
        <v>6</v>
      </c>
      <c r="H5" s="203" t="s">
        <v>7</v>
      </c>
      <c r="I5" s="203" t="s">
        <v>8</v>
      </c>
    </row>
    <row r="6" spans="1:13" ht="71.25" customHeight="1">
      <c r="A6" s="205"/>
      <c r="B6" s="205"/>
      <c r="C6" s="205"/>
      <c r="D6" s="205"/>
      <c r="E6" s="3" t="s">
        <v>9</v>
      </c>
      <c r="F6" s="3" t="s">
        <v>10</v>
      </c>
      <c r="G6" s="204"/>
      <c r="H6" s="204"/>
      <c r="I6" s="204"/>
    </row>
    <row r="7" spans="1:13" ht="21" hidden="1" customHeight="1">
      <c r="A7" s="1"/>
      <c r="B7" s="1"/>
      <c r="C7" s="4"/>
      <c r="D7" s="5"/>
      <c r="E7" s="6" t="s">
        <v>9</v>
      </c>
      <c r="F7" s="6" t="s">
        <v>10</v>
      </c>
      <c r="G7" s="205"/>
      <c r="H7" s="205"/>
      <c r="I7" s="205"/>
    </row>
    <row r="8" spans="1:13">
      <c r="A8" s="1"/>
      <c r="B8" s="1"/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3">
        <v>7</v>
      </c>
    </row>
    <row r="9" spans="1:13" ht="15.75">
      <c r="A9" s="3"/>
      <c r="B9" s="3"/>
      <c r="C9" s="7" t="s">
        <v>11</v>
      </c>
      <c r="D9" s="8"/>
      <c r="E9" s="3"/>
      <c r="F9" s="3"/>
      <c r="G9" s="3"/>
      <c r="H9" s="3"/>
      <c r="I9" s="3"/>
    </row>
    <row r="10" spans="1:13" ht="66.75" customHeight="1">
      <c r="A10" s="3">
        <v>1</v>
      </c>
      <c r="B10" s="3" t="s">
        <v>12</v>
      </c>
      <c r="C10" s="8" t="s">
        <v>13</v>
      </c>
      <c r="D10" s="9" t="s">
        <v>14</v>
      </c>
      <c r="E10" s="10">
        <v>0</v>
      </c>
      <c r="F10" s="10">
        <v>1.62</v>
      </c>
      <c r="G10" s="10">
        <v>1.62</v>
      </c>
      <c r="H10" s="3">
        <f>G10*5*1000</f>
        <v>8100.0000000000018</v>
      </c>
      <c r="I10" s="3" t="s">
        <v>15</v>
      </c>
      <c r="J10" s="11"/>
    </row>
    <row r="11" spans="1:13" ht="46.5" customHeight="1">
      <c r="A11" s="3">
        <v>2</v>
      </c>
      <c r="B11" s="3" t="s">
        <v>12</v>
      </c>
      <c r="C11" s="8" t="s">
        <v>16</v>
      </c>
      <c r="D11" s="9" t="s">
        <v>17</v>
      </c>
      <c r="E11" s="10">
        <v>0</v>
      </c>
      <c r="F11" s="10">
        <v>4.24</v>
      </c>
      <c r="G11" s="10">
        <v>4.24</v>
      </c>
      <c r="H11" s="3">
        <v>23532</v>
      </c>
      <c r="I11" s="3" t="s">
        <v>15</v>
      </c>
    </row>
    <row r="12" spans="1:13">
      <c r="A12" s="3">
        <v>3</v>
      </c>
      <c r="B12" s="3" t="s">
        <v>18</v>
      </c>
      <c r="C12" s="8" t="s">
        <v>19</v>
      </c>
      <c r="D12" s="9" t="s">
        <v>20</v>
      </c>
      <c r="E12" s="10">
        <v>0</v>
      </c>
      <c r="F12" s="10">
        <v>4.84</v>
      </c>
      <c r="G12" s="10">
        <v>4.84</v>
      </c>
      <c r="H12" s="3">
        <v>30692</v>
      </c>
      <c r="I12" s="3" t="s">
        <v>15</v>
      </c>
    </row>
    <row r="13" spans="1:13" ht="22.5" customHeight="1">
      <c r="A13" s="3">
        <v>4</v>
      </c>
      <c r="B13" s="3" t="s">
        <v>12</v>
      </c>
      <c r="C13" s="8" t="s">
        <v>21</v>
      </c>
      <c r="D13" s="9" t="s">
        <v>22</v>
      </c>
      <c r="E13" s="10">
        <v>0</v>
      </c>
      <c r="F13" s="10">
        <v>6.39</v>
      </c>
      <c r="G13" s="10">
        <v>6.39</v>
      </c>
      <c r="H13" s="3">
        <v>38257</v>
      </c>
      <c r="I13" s="3" t="s">
        <v>15</v>
      </c>
      <c r="J13" s="12"/>
    </row>
    <row r="14" spans="1:13" ht="48" customHeight="1">
      <c r="A14" s="3">
        <v>5</v>
      </c>
      <c r="B14" s="3" t="s">
        <v>12</v>
      </c>
      <c r="C14" s="8" t="s">
        <v>23</v>
      </c>
      <c r="D14" s="9" t="s">
        <v>24</v>
      </c>
      <c r="E14" s="10">
        <v>0</v>
      </c>
      <c r="F14" s="10">
        <v>4.75</v>
      </c>
      <c r="G14" s="10">
        <v>4.75</v>
      </c>
      <c r="H14" s="3">
        <v>28500</v>
      </c>
      <c r="I14" s="3" t="s">
        <v>15</v>
      </c>
      <c r="J14" s="12"/>
    </row>
    <row r="15" spans="1:13" ht="22.5" customHeight="1">
      <c r="A15" s="3">
        <v>6</v>
      </c>
      <c r="B15" s="3" t="s">
        <v>12</v>
      </c>
      <c r="C15" s="8" t="s">
        <v>25</v>
      </c>
      <c r="D15" s="9" t="s">
        <v>26</v>
      </c>
      <c r="E15" s="10">
        <v>0</v>
      </c>
      <c r="F15" s="10">
        <v>0.57999999999999996</v>
      </c>
      <c r="G15" s="10">
        <v>0.57999999999999996</v>
      </c>
      <c r="H15" s="3">
        <v>2320</v>
      </c>
      <c r="I15" s="3" t="s">
        <v>15</v>
      </c>
      <c r="J15" s="12"/>
      <c r="K15" s="12"/>
      <c r="L15" s="12"/>
      <c r="M15" s="13"/>
    </row>
    <row r="16" spans="1:13" ht="18.75" customHeight="1">
      <c r="A16" s="3"/>
      <c r="B16" s="3" t="s">
        <v>12</v>
      </c>
      <c r="C16" s="8"/>
      <c r="D16" s="9"/>
      <c r="E16" s="10">
        <v>0.57999999999999996</v>
      </c>
      <c r="F16" s="10">
        <v>2.2999999999999998</v>
      </c>
      <c r="G16" s="10">
        <v>1.72</v>
      </c>
      <c r="H16" s="3">
        <v>6880</v>
      </c>
      <c r="I16" s="3" t="s">
        <v>27</v>
      </c>
      <c r="J16" s="12"/>
      <c r="K16" s="12"/>
      <c r="L16" s="12"/>
      <c r="M16" s="12"/>
    </row>
    <row r="17" spans="1:16" ht="18.75" customHeight="1">
      <c r="A17" s="14">
        <v>7</v>
      </c>
      <c r="B17" s="14"/>
      <c r="C17" s="15" t="s">
        <v>28</v>
      </c>
      <c r="D17" s="16" t="s">
        <v>29</v>
      </c>
      <c r="E17" s="10">
        <v>0</v>
      </c>
      <c r="F17" s="10">
        <v>0.51</v>
      </c>
      <c r="G17" s="10">
        <v>0.51</v>
      </c>
      <c r="H17" s="3">
        <v>2559</v>
      </c>
      <c r="I17" s="3" t="s">
        <v>15</v>
      </c>
      <c r="J17" s="12"/>
      <c r="K17" s="12"/>
      <c r="L17" s="12"/>
      <c r="M17" s="12"/>
    </row>
    <row r="18" spans="1:16" ht="43.5" customHeight="1">
      <c r="A18" s="17"/>
      <c r="B18" s="17" t="s">
        <v>12</v>
      </c>
      <c r="C18" s="18"/>
      <c r="D18" s="19"/>
      <c r="E18" s="10">
        <v>1.49</v>
      </c>
      <c r="F18" s="10">
        <v>2.79</v>
      </c>
      <c r="G18" s="10">
        <v>1.3</v>
      </c>
      <c r="H18" s="3">
        <v>6500</v>
      </c>
      <c r="I18" s="3" t="s">
        <v>15</v>
      </c>
      <c r="J18" s="20"/>
      <c r="K18" s="215"/>
      <c r="L18" s="179"/>
    </row>
    <row r="19" spans="1:16" ht="40.5" customHeight="1">
      <c r="A19" s="3">
        <v>8</v>
      </c>
      <c r="B19" s="3" t="s">
        <v>12</v>
      </c>
      <c r="C19" s="8" t="s">
        <v>30</v>
      </c>
      <c r="D19" s="9" t="s">
        <v>31</v>
      </c>
      <c r="E19" s="10">
        <v>0</v>
      </c>
      <c r="F19" s="10">
        <v>1.05</v>
      </c>
      <c r="G19" s="10">
        <v>1.05</v>
      </c>
      <c r="H19" s="3">
        <f t="shared" ref="H19:H20" si="0">G19*4.5*1000</f>
        <v>4725.0000000000009</v>
      </c>
      <c r="I19" s="3" t="s">
        <v>15</v>
      </c>
      <c r="J19" s="184"/>
      <c r="K19" s="13"/>
      <c r="L19" s="11"/>
      <c r="M19" s="11"/>
    </row>
    <row r="20" spans="1:16" ht="30" customHeight="1">
      <c r="A20" s="3"/>
      <c r="B20" s="3" t="s">
        <v>12</v>
      </c>
      <c r="C20" s="8"/>
      <c r="D20" s="9"/>
      <c r="E20" s="10">
        <v>1.05</v>
      </c>
      <c r="F20" s="10">
        <v>1.28</v>
      </c>
      <c r="G20" s="10">
        <f>F20-E20</f>
        <v>0.22999999999999998</v>
      </c>
      <c r="H20" s="3">
        <f t="shared" si="0"/>
        <v>1035</v>
      </c>
      <c r="I20" s="3" t="s">
        <v>27</v>
      </c>
      <c r="J20" s="179"/>
      <c r="K20" s="12"/>
      <c r="L20" s="11"/>
      <c r="M20" s="11"/>
    </row>
    <row r="21" spans="1:16" ht="70.5" customHeight="1">
      <c r="A21" s="3">
        <v>9</v>
      </c>
      <c r="B21" s="3" t="s">
        <v>12</v>
      </c>
      <c r="C21" s="8" t="s">
        <v>32</v>
      </c>
      <c r="D21" s="9" t="s">
        <v>33</v>
      </c>
      <c r="E21" s="10">
        <v>0</v>
      </c>
      <c r="F21" s="10">
        <v>2.02</v>
      </c>
      <c r="G21" s="10">
        <v>2.02</v>
      </c>
      <c r="H21" s="3">
        <v>10422</v>
      </c>
      <c r="I21" s="3" t="s">
        <v>15</v>
      </c>
      <c r="J21" s="22"/>
    </row>
    <row r="22" spans="1:16" ht="65.25" customHeight="1">
      <c r="A22" s="3">
        <v>10</v>
      </c>
      <c r="B22" s="3" t="s">
        <v>12</v>
      </c>
      <c r="C22" s="8" t="s">
        <v>34</v>
      </c>
      <c r="D22" s="9" t="s">
        <v>35</v>
      </c>
      <c r="E22" s="10">
        <v>0</v>
      </c>
      <c r="F22" s="10">
        <v>0.61</v>
      </c>
      <c r="G22" s="10">
        <v>0.61</v>
      </c>
      <c r="H22" s="3">
        <v>3660</v>
      </c>
      <c r="I22" s="3" t="s">
        <v>15</v>
      </c>
    </row>
    <row r="23" spans="1:16" ht="21.75" customHeight="1">
      <c r="A23" s="3">
        <v>11</v>
      </c>
      <c r="B23" s="3" t="s">
        <v>12</v>
      </c>
      <c r="C23" s="8" t="s">
        <v>36</v>
      </c>
      <c r="D23" s="9" t="s">
        <v>37</v>
      </c>
      <c r="E23" s="10">
        <v>0</v>
      </c>
      <c r="F23" s="10">
        <v>4.75</v>
      </c>
      <c r="G23" s="10">
        <v>4.75</v>
      </c>
      <c r="H23" s="3">
        <v>21375</v>
      </c>
      <c r="I23" s="3" t="s">
        <v>27</v>
      </c>
    </row>
    <row r="24" spans="1:16" ht="20.25" customHeight="1">
      <c r="A24" s="3">
        <v>12</v>
      </c>
      <c r="B24" s="3" t="s">
        <v>12</v>
      </c>
      <c r="C24" s="8" t="s">
        <v>38</v>
      </c>
      <c r="D24" s="9" t="s">
        <v>39</v>
      </c>
      <c r="E24" s="10">
        <v>0</v>
      </c>
      <c r="F24" s="10">
        <v>5.39</v>
      </c>
      <c r="G24" s="10">
        <v>5.39</v>
      </c>
      <c r="H24" s="3">
        <v>32340</v>
      </c>
      <c r="I24" s="3" t="s">
        <v>15</v>
      </c>
    </row>
    <row r="25" spans="1:16" ht="54" customHeight="1">
      <c r="A25" s="3">
        <v>13</v>
      </c>
      <c r="B25" s="3" t="s">
        <v>12</v>
      </c>
      <c r="C25" s="8" t="s">
        <v>40</v>
      </c>
      <c r="D25" s="9" t="s">
        <v>41</v>
      </c>
      <c r="E25" s="10">
        <v>0</v>
      </c>
      <c r="F25" s="10">
        <v>4.2699999999999996</v>
      </c>
      <c r="G25" s="10">
        <v>4.2699999999999996</v>
      </c>
      <c r="H25" s="3">
        <v>23372</v>
      </c>
      <c r="I25" s="3" t="s">
        <v>15</v>
      </c>
      <c r="J25" s="11"/>
      <c r="K25" s="20"/>
    </row>
    <row r="26" spans="1:16" ht="56.25" customHeight="1">
      <c r="A26" s="3">
        <v>14</v>
      </c>
      <c r="B26" s="3" t="s">
        <v>12</v>
      </c>
      <c r="C26" s="8" t="s">
        <v>42</v>
      </c>
      <c r="D26" s="9" t="s">
        <v>43</v>
      </c>
      <c r="E26" s="10">
        <v>0</v>
      </c>
      <c r="F26" s="10">
        <v>2.68</v>
      </c>
      <c r="G26" s="10">
        <v>2.68</v>
      </c>
      <c r="H26" s="3">
        <v>12060</v>
      </c>
      <c r="I26" s="3" t="s">
        <v>27</v>
      </c>
      <c r="J26" s="11"/>
      <c r="K26" s="11"/>
    </row>
    <row r="27" spans="1:16" ht="29.25" customHeight="1">
      <c r="A27" s="3">
        <v>15</v>
      </c>
      <c r="B27" s="3" t="s">
        <v>12</v>
      </c>
      <c r="C27" s="8" t="s">
        <v>44</v>
      </c>
      <c r="D27" s="9" t="s">
        <v>45</v>
      </c>
      <c r="E27" s="10">
        <v>0</v>
      </c>
      <c r="F27" s="10">
        <v>2.2799999999999998</v>
      </c>
      <c r="G27" s="10">
        <v>2.2799999999999998</v>
      </c>
      <c r="H27" s="3">
        <v>10260</v>
      </c>
      <c r="I27" s="3" t="s">
        <v>15</v>
      </c>
    </row>
    <row r="28" spans="1:16" ht="48" customHeight="1">
      <c r="A28" s="3">
        <v>16</v>
      </c>
      <c r="B28" s="3" t="s">
        <v>12</v>
      </c>
      <c r="C28" s="8" t="s">
        <v>46</v>
      </c>
      <c r="D28" s="9" t="s">
        <v>47</v>
      </c>
      <c r="E28" s="10">
        <v>0</v>
      </c>
      <c r="F28" s="10">
        <v>1.0900000000000001</v>
      </c>
      <c r="G28" s="10">
        <v>1.0900000000000001</v>
      </c>
      <c r="H28" s="3">
        <v>3815</v>
      </c>
      <c r="I28" s="3" t="s">
        <v>27</v>
      </c>
      <c r="J28" s="20"/>
      <c r="K28" s="21"/>
      <c r="L28" s="23"/>
      <c r="O28" s="216"/>
      <c r="P28" s="179"/>
    </row>
    <row r="29" spans="1:16" ht="21.75" customHeight="1">
      <c r="A29" s="3">
        <v>17</v>
      </c>
      <c r="B29" s="3" t="s">
        <v>12</v>
      </c>
      <c r="C29" s="8" t="s">
        <v>48</v>
      </c>
      <c r="D29" s="9" t="s">
        <v>49</v>
      </c>
      <c r="E29" s="10">
        <v>0</v>
      </c>
      <c r="F29" s="10">
        <v>0.22</v>
      </c>
      <c r="G29" s="10">
        <v>0.22</v>
      </c>
      <c r="H29" s="3">
        <v>4010</v>
      </c>
      <c r="I29" s="3" t="s">
        <v>15</v>
      </c>
      <c r="J29" s="184"/>
      <c r="K29" s="179"/>
      <c r="L29" s="13"/>
      <c r="M29" s="20"/>
    </row>
    <row r="30" spans="1:16" ht="23.25" customHeight="1">
      <c r="A30" s="3"/>
      <c r="B30" s="3" t="s">
        <v>12</v>
      </c>
      <c r="C30" s="8"/>
      <c r="D30" s="9"/>
      <c r="E30" s="10">
        <v>0.22</v>
      </c>
      <c r="F30" s="10">
        <v>1.1000000000000001</v>
      </c>
      <c r="G30" s="10">
        <v>0.88</v>
      </c>
      <c r="H30" s="3"/>
      <c r="I30" s="3" t="s">
        <v>27</v>
      </c>
      <c r="J30" s="179"/>
      <c r="K30" s="179"/>
      <c r="L30" s="20"/>
      <c r="M30" s="20"/>
    </row>
    <row r="31" spans="1:16" ht="72.75" customHeight="1">
      <c r="A31" s="3">
        <v>18</v>
      </c>
      <c r="B31" s="3" t="s">
        <v>12</v>
      </c>
      <c r="C31" s="8" t="s">
        <v>50</v>
      </c>
      <c r="D31" s="9" t="s">
        <v>51</v>
      </c>
      <c r="E31" s="10">
        <v>0</v>
      </c>
      <c r="F31" s="10">
        <v>1.18</v>
      </c>
      <c r="G31" s="10">
        <v>1.18</v>
      </c>
      <c r="H31" s="3">
        <v>4425</v>
      </c>
      <c r="I31" s="3" t="s">
        <v>15</v>
      </c>
      <c r="J31" s="184"/>
      <c r="K31" s="179"/>
    </row>
    <row r="32" spans="1:16" ht="15.75" customHeight="1">
      <c r="A32" s="3">
        <v>19</v>
      </c>
      <c r="B32" s="3" t="s">
        <v>12</v>
      </c>
      <c r="C32" s="8" t="s">
        <v>52</v>
      </c>
      <c r="D32" s="9" t="s">
        <v>53</v>
      </c>
      <c r="E32" s="10">
        <v>0</v>
      </c>
      <c r="F32" s="10">
        <v>0.4</v>
      </c>
      <c r="G32" s="10">
        <v>0.4</v>
      </c>
      <c r="H32" s="5">
        <v>8048</v>
      </c>
      <c r="I32" s="3" t="s">
        <v>15</v>
      </c>
      <c r="J32" s="11"/>
      <c r="K32" s="20"/>
      <c r="L32" s="24"/>
    </row>
    <row r="33" spans="1:14" ht="14.25" customHeight="1">
      <c r="A33" s="3"/>
      <c r="B33" s="3" t="s">
        <v>12</v>
      </c>
      <c r="C33" s="8"/>
      <c r="D33" s="9"/>
      <c r="E33" s="10">
        <v>0.4</v>
      </c>
      <c r="F33" s="10">
        <v>1.3</v>
      </c>
      <c r="G33" s="10">
        <v>0.9</v>
      </c>
      <c r="H33" s="5"/>
      <c r="I33" s="3" t="s">
        <v>27</v>
      </c>
      <c r="J33" s="20"/>
      <c r="K33" s="13"/>
    </row>
    <row r="34" spans="1:14" ht="14.25" customHeight="1">
      <c r="A34" s="3"/>
      <c r="B34" s="3" t="s">
        <v>12</v>
      </c>
      <c r="C34" s="8"/>
      <c r="D34" s="9"/>
      <c r="E34" s="10">
        <v>1.72</v>
      </c>
      <c r="F34" s="10">
        <v>2.21</v>
      </c>
      <c r="G34" s="10">
        <v>0.49</v>
      </c>
      <c r="H34" s="5"/>
      <c r="I34" s="3" t="s">
        <v>27</v>
      </c>
      <c r="J34" s="11"/>
      <c r="K34" s="20"/>
      <c r="L34" s="20"/>
    </row>
    <row r="35" spans="1:14" ht="30" customHeight="1">
      <c r="A35" s="3">
        <v>20</v>
      </c>
      <c r="B35" s="3" t="s">
        <v>12</v>
      </c>
      <c r="C35" s="8" t="s">
        <v>54</v>
      </c>
      <c r="D35" s="9" t="s">
        <v>55</v>
      </c>
      <c r="E35" s="10">
        <v>0</v>
      </c>
      <c r="F35" s="10">
        <v>3.72</v>
      </c>
      <c r="G35" s="10">
        <v>3.72</v>
      </c>
      <c r="H35" s="3">
        <v>16740</v>
      </c>
      <c r="I35" s="3" t="s">
        <v>15</v>
      </c>
      <c r="J35" s="12"/>
    </row>
    <row r="36" spans="1:14" ht="25.5" customHeight="1">
      <c r="A36" s="3">
        <v>21</v>
      </c>
      <c r="B36" s="3" t="s">
        <v>12</v>
      </c>
      <c r="C36" s="8" t="s">
        <v>56</v>
      </c>
      <c r="D36" s="9" t="s">
        <v>57</v>
      </c>
      <c r="E36" s="25">
        <v>0</v>
      </c>
      <c r="F36" s="25">
        <v>0.62</v>
      </c>
      <c r="G36" s="25">
        <v>0.62</v>
      </c>
      <c r="H36" s="26">
        <v>2852</v>
      </c>
      <c r="I36" s="26" t="s">
        <v>58</v>
      </c>
      <c r="J36" s="12"/>
      <c r="K36" s="12"/>
      <c r="L36" s="12"/>
      <c r="M36" s="12"/>
    </row>
    <row r="37" spans="1:14" ht="17.25" customHeight="1">
      <c r="A37" s="3"/>
      <c r="B37" s="3" t="s">
        <v>12</v>
      </c>
      <c r="C37" s="8"/>
      <c r="D37" s="9"/>
      <c r="E37" s="25">
        <v>0.62</v>
      </c>
      <c r="F37" s="25">
        <v>0.77100000000000002</v>
      </c>
      <c r="G37" s="25">
        <v>0.151</v>
      </c>
      <c r="H37" s="26">
        <v>927</v>
      </c>
      <c r="I37" s="26" t="s">
        <v>58</v>
      </c>
      <c r="J37" s="12"/>
      <c r="K37" s="12"/>
      <c r="L37" s="12"/>
      <c r="M37" s="12"/>
    </row>
    <row r="38" spans="1:14" ht="51.75" customHeight="1">
      <c r="A38" s="3">
        <v>22</v>
      </c>
      <c r="B38" s="3" t="s">
        <v>12</v>
      </c>
      <c r="C38" s="8" t="s">
        <v>59</v>
      </c>
      <c r="D38" s="9" t="s">
        <v>60</v>
      </c>
      <c r="E38" s="25">
        <v>0</v>
      </c>
      <c r="F38" s="25">
        <v>0.28000000000000003</v>
      </c>
      <c r="G38" s="25">
        <v>0.28000000000000003</v>
      </c>
      <c r="H38" s="26">
        <f>G38*4.5*1000</f>
        <v>1260.0000000000002</v>
      </c>
      <c r="I38" s="26" t="s">
        <v>58</v>
      </c>
      <c r="J38" s="12"/>
      <c r="K38" s="12"/>
    </row>
    <row r="39" spans="1:14" ht="14.25" customHeight="1">
      <c r="A39" s="3">
        <v>23</v>
      </c>
      <c r="B39" s="3" t="s">
        <v>12</v>
      </c>
      <c r="C39" s="8" t="s">
        <v>61</v>
      </c>
      <c r="D39" s="9" t="s">
        <v>62</v>
      </c>
      <c r="E39" s="25">
        <v>0</v>
      </c>
      <c r="F39" s="25">
        <v>0.32400000000000001</v>
      </c>
      <c r="G39" s="25">
        <v>0.32400000000000001</v>
      </c>
      <c r="H39" s="26">
        <f>G39*5*1000</f>
        <v>1620</v>
      </c>
      <c r="I39" s="26" t="s">
        <v>15</v>
      </c>
      <c r="J39" s="12"/>
      <c r="K39" s="11"/>
    </row>
    <row r="40" spans="1:14" ht="15.75" customHeight="1">
      <c r="A40" s="3"/>
      <c r="B40" s="3" t="s">
        <v>18</v>
      </c>
      <c r="C40" s="8"/>
      <c r="D40" s="9"/>
      <c r="E40" s="25">
        <v>0.32400000000000001</v>
      </c>
      <c r="F40" s="25">
        <v>0.93700000000000006</v>
      </c>
      <c r="G40" s="25">
        <v>0.61299999999999999</v>
      </c>
      <c r="H40" s="26">
        <f t="shared" ref="H40:H41" si="1">G40*6*1000</f>
        <v>3678</v>
      </c>
      <c r="I40" s="26" t="s">
        <v>58</v>
      </c>
      <c r="K40" s="11"/>
    </row>
    <row r="41" spans="1:14" ht="15.75" customHeight="1">
      <c r="A41" s="3"/>
      <c r="B41" s="3" t="s">
        <v>12</v>
      </c>
      <c r="C41" s="8"/>
      <c r="D41" s="9"/>
      <c r="E41" s="25">
        <v>0.93700000000000006</v>
      </c>
      <c r="F41" s="25">
        <v>1.597</v>
      </c>
      <c r="G41" s="25">
        <v>0.66</v>
      </c>
      <c r="H41" s="26">
        <f t="shared" si="1"/>
        <v>3960</v>
      </c>
      <c r="I41" s="26" t="s">
        <v>15</v>
      </c>
      <c r="J41" s="11"/>
      <c r="K41" s="11"/>
    </row>
    <row r="42" spans="1:14" ht="28.5" customHeight="1">
      <c r="A42" s="3">
        <v>24</v>
      </c>
      <c r="B42" s="3" t="s">
        <v>18</v>
      </c>
      <c r="C42" s="8" t="s">
        <v>63</v>
      </c>
      <c r="D42" s="9" t="s">
        <v>64</v>
      </c>
      <c r="E42" s="25">
        <v>0</v>
      </c>
      <c r="F42" s="25">
        <v>0.40799999999999997</v>
      </c>
      <c r="G42" s="25">
        <v>0.40799999999999997</v>
      </c>
      <c r="H42" s="26">
        <v>1958</v>
      </c>
      <c r="I42" s="26" t="s">
        <v>58</v>
      </c>
    </row>
    <row r="43" spans="1:14" ht="28.5" customHeight="1">
      <c r="A43" s="3"/>
      <c r="B43" s="3" t="s">
        <v>12</v>
      </c>
      <c r="C43" s="8"/>
      <c r="D43" s="9"/>
      <c r="E43" s="26">
        <v>0.40799999999999997</v>
      </c>
      <c r="F43" s="25">
        <v>0.8</v>
      </c>
      <c r="G43" s="26">
        <v>0.39200000000000002</v>
      </c>
      <c r="H43" s="26">
        <v>1027</v>
      </c>
      <c r="I43" s="26" t="s">
        <v>15</v>
      </c>
    </row>
    <row r="44" spans="1:14" ht="15.75" customHeight="1">
      <c r="A44" s="3">
        <v>25</v>
      </c>
      <c r="B44" s="3" t="s">
        <v>12</v>
      </c>
      <c r="C44" s="8" t="s">
        <v>65</v>
      </c>
      <c r="D44" s="9" t="s">
        <v>66</v>
      </c>
      <c r="E44" s="25">
        <v>0</v>
      </c>
      <c r="F44" s="25">
        <v>0.3</v>
      </c>
      <c r="G44" s="25">
        <v>0.3</v>
      </c>
      <c r="H44" s="26">
        <v>1080</v>
      </c>
      <c r="I44" s="26" t="s">
        <v>15</v>
      </c>
      <c r="J44" s="22"/>
    </row>
    <row r="45" spans="1:14" ht="15.75" customHeight="1">
      <c r="A45" s="3"/>
      <c r="B45" s="3" t="s">
        <v>18</v>
      </c>
      <c r="C45" s="8"/>
      <c r="D45" s="9"/>
      <c r="E45" s="25">
        <v>0.3</v>
      </c>
      <c r="F45" s="25">
        <v>1.06</v>
      </c>
      <c r="G45" s="25">
        <v>0.76</v>
      </c>
      <c r="H45" s="26">
        <v>3648</v>
      </c>
      <c r="I45" s="26" t="s">
        <v>58</v>
      </c>
      <c r="J45" s="12"/>
      <c r="K45" s="12"/>
      <c r="L45" s="12"/>
      <c r="M45" s="12"/>
      <c r="N45" s="13"/>
    </row>
    <row r="46" spans="1:14" ht="15.75" customHeight="1">
      <c r="A46" s="3"/>
      <c r="B46" s="3" t="s">
        <v>18</v>
      </c>
      <c r="C46" s="8"/>
      <c r="D46" s="9"/>
      <c r="E46" s="25">
        <v>1.06</v>
      </c>
      <c r="F46" s="25">
        <v>1.9</v>
      </c>
      <c r="G46" s="25">
        <v>0.84</v>
      </c>
      <c r="H46" s="26">
        <v>3444</v>
      </c>
      <c r="I46" s="26" t="s">
        <v>58</v>
      </c>
      <c r="J46" s="12"/>
      <c r="K46" s="12"/>
      <c r="L46" s="12"/>
      <c r="M46" s="12"/>
      <c r="N46" s="13"/>
    </row>
    <row r="47" spans="1:14" ht="15.75" customHeight="1">
      <c r="A47" s="3"/>
      <c r="B47" s="3" t="s">
        <v>18</v>
      </c>
      <c r="C47" s="8"/>
      <c r="D47" s="9"/>
      <c r="E47" s="25">
        <v>1.9</v>
      </c>
      <c r="F47" s="25">
        <v>2.0099999999999998</v>
      </c>
      <c r="G47" s="25">
        <v>0.11</v>
      </c>
      <c r="H47" s="26">
        <v>341</v>
      </c>
      <c r="I47" s="26" t="s">
        <v>58</v>
      </c>
      <c r="J47" s="12"/>
      <c r="K47" s="12"/>
      <c r="L47" s="12"/>
      <c r="M47" s="12"/>
      <c r="N47" s="12"/>
    </row>
    <row r="48" spans="1:14" ht="51" customHeight="1">
      <c r="A48" s="3">
        <v>26</v>
      </c>
      <c r="B48" s="3" t="s">
        <v>12</v>
      </c>
      <c r="C48" s="8" t="s">
        <v>67</v>
      </c>
      <c r="D48" s="9" t="s">
        <v>68</v>
      </c>
      <c r="E48" s="25">
        <v>0</v>
      </c>
      <c r="F48" s="25">
        <v>0.40600000000000003</v>
      </c>
      <c r="G48" s="25">
        <v>0.40600000000000003</v>
      </c>
      <c r="H48" s="26">
        <v>1395</v>
      </c>
      <c r="I48" s="26" t="s">
        <v>58</v>
      </c>
    </row>
    <row r="49" spans="1:17" ht="21" customHeight="1">
      <c r="A49" s="3">
        <v>27</v>
      </c>
      <c r="B49" s="3" t="s">
        <v>12</v>
      </c>
      <c r="C49" s="8" t="s">
        <v>69</v>
      </c>
      <c r="D49" s="9" t="s">
        <v>70</v>
      </c>
      <c r="E49" s="25">
        <v>0</v>
      </c>
      <c r="F49" s="25">
        <v>0.317</v>
      </c>
      <c r="G49" s="25">
        <v>0.317</v>
      </c>
      <c r="H49" s="27">
        <f>G49*4.4*1000</f>
        <v>1394.8</v>
      </c>
      <c r="I49" s="26" t="s">
        <v>58</v>
      </c>
      <c r="J49" s="12"/>
      <c r="K49" s="13"/>
    </row>
    <row r="50" spans="1:17" ht="29.25" customHeight="1">
      <c r="A50" s="3"/>
      <c r="B50" s="3" t="s">
        <v>12</v>
      </c>
      <c r="C50" s="8"/>
      <c r="D50" s="9"/>
      <c r="E50" s="25">
        <v>0.317</v>
      </c>
      <c r="F50" s="25">
        <v>0.41</v>
      </c>
      <c r="G50" s="25">
        <f>F50-E50</f>
        <v>9.2999999999999972E-2</v>
      </c>
      <c r="H50" s="27">
        <f>G50*4.8*1000</f>
        <v>446.39999999999986</v>
      </c>
      <c r="I50" s="26" t="s">
        <v>15</v>
      </c>
      <c r="J50" s="12"/>
      <c r="K50" s="12"/>
    </row>
    <row r="51" spans="1:17" ht="52.5" customHeight="1">
      <c r="A51" s="3">
        <v>28</v>
      </c>
      <c r="B51" s="3" t="s">
        <v>18</v>
      </c>
      <c r="C51" s="8" t="s">
        <v>71</v>
      </c>
      <c r="D51" s="9" t="s">
        <v>72</v>
      </c>
      <c r="E51" s="25">
        <v>0</v>
      </c>
      <c r="F51" s="25">
        <v>0.38400000000000001</v>
      </c>
      <c r="G51" s="25">
        <v>0.38400000000000001</v>
      </c>
      <c r="H51" s="26">
        <v>3155</v>
      </c>
      <c r="I51" s="26" t="s">
        <v>58</v>
      </c>
    </row>
    <row r="52" spans="1:17" ht="55.5" customHeight="1">
      <c r="A52" s="3">
        <v>29</v>
      </c>
      <c r="B52" s="3" t="s">
        <v>12</v>
      </c>
      <c r="C52" s="8" t="s">
        <v>73</v>
      </c>
      <c r="D52" s="9" t="s">
        <v>74</v>
      </c>
      <c r="E52" s="25">
        <v>0</v>
      </c>
      <c r="F52" s="25">
        <v>0.72199999999999998</v>
      </c>
      <c r="G52" s="25">
        <v>0.72199999999999998</v>
      </c>
      <c r="H52" s="26">
        <f>G52*4.5*1000</f>
        <v>3248.9999999999995</v>
      </c>
      <c r="I52" s="26" t="s">
        <v>15</v>
      </c>
      <c r="J52" s="28"/>
    </row>
    <row r="53" spans="1:17" ht="45" customHeight="1">
      <c r="A53" s="3">
        <v>30</v>
      </c>
      <c r="B53" s="3" t="s">
        <v>12</v>
      </c>
      <c r="C53" s="8" t="s">
        <v>75</v>
      </c>
      <c r="D53" s="9" t="s">
        <v>76</v>
      </c>
      <c r="E53" s="25">
        <v>0</v>
      </c>
      <c r="F53" s="25">
        <v>0.09</v>
      </c>
      <c r="G53" s="25">
        <v>0.09</v>
      </c>
      <c r="H53" s="26">
        <v>369</v>
      </c>
      <c r="I53" s="26" t="s">
        <v>15</v>
      </c>
      <c r="J53" s="22"/>
    </row>
    <row r="54" spans="1:17" ht="46.5" customHeight="1">
      <c r="A54" s="3">
        <v>31</v>
      </c>
      <c r="B54" s="3" t="s">
        <v>12</v>
      </c>
      <c r="C54" s="8" t="s">
        <v>77</v>
      </c>
      <c r="D54" s="9" t="s">
        <v>78</v>
      </c>
      <c r="E54" s="25">
        <v>0</v>
      </c>
      <c r="F54" s="25">
        <v>0.41799999999999998</v>
      </c>
      <c r="G54" s="25">
        <v>0.41799999999999998</v>
      </c>
      <c r="H54" s="26">
        <v>1045</v>
      </c>
      <c r="I54" s="26" t="s">
        <v>15</v>
      </c>
      <c r="J54" s="22"/>
    </row>
    <row r="55" spans="1:17" ht="51" customHeight="1">
      <c r="A55" s="3">
        <v>32</v>
      </c>
      <c r="B55" s="3" t="s">
        <v>12</v>
      </c>
      <c r="C55" s="8" t="s">
        <v>79</v>
      </c>
      <c r="D55" s="9" t="s">
        <v>80</v>
      </c>
      <c r="E55" s="25">
        <v>0</v>
      </c>
      <c r="F55" s="25">
        <v>0.192</v>
      </c>
      <c r="G55" s="25">
        <v>0.192</v>
      </c>
      <c r="H55" s="26">
        <v>768</v>
      </c>
      <c r="I55" s="26" t="s">
        <v>15</v>
      </c>
      <c r="J55" s="22"/>
    </row>
    <row r="56" spans="1:17" ht="27.75" customHeight="1">
      <c r="A56" s="3">
        <v>33</v>
      </c>
      <c r="B56" s="3" t="s">
        <v>12</v>
      </c>
      <c r="C56" s="8" t="s">
        <v>81</v>
      </c>
      <c r="D56" s="9" t="s">
        <v>82</v>
      </c>
      <c r="E56" s="25">
        <v>0</v>
      </c>
      <c r="F56" s="25">
        <v>0.2</v>
      </c>
      <c r="G56" s="25">
        <v>0.2</v>
      </c>
      <c r="H56" s="26">
        <v>760</v>
      </c>
      <c r="I56" s="26" t="s">
        <v>15</v>
      </c>
      <c r="J56" s="20"/>
    </row>
    <row r="57" spans="1:17" ht="26.25" customHeight="1">
      <c r="A57" s="3">
        <v>34</v>
      </c>
      <c r="B57" s="3" t="s">
        <v>12</v>
      </c>
      <c r="C57" s="8" t="s">
        <v>83</v>
      </c>
      <c r="D57" s="9" t="s">
        <v>84</v>
      </c>
      <c r="E57" s="25">
        <v>0</v>
      </c>
      <c r="F57" s="25">
        <v>0.6</v>
      </c>
      <c r="G57" s="25">
        <v>0.6</v>
      </c>
      <c r="H57" s="26">
        <v>2100</v>
      </c>
      <c r="I57" s="26" t="s">
        <v>15</v>
      </c>
      <c r="J57" s="22"/>
    </row>
    <row r="58" spans="1:17" ht="54.75" customHeight="1">
      <c r="A58" s="3">
        <v>35</v>
      </c>
      <c r="B58" s="3" t="s">
        <v>12</v>
      </c>
      <c r="C58" s="8" t="s">
        <v>85</v>
      </c>
      <c r="D58" s="9" t="s">
        <v>86</v>
      </c>
      <c r="E58" s="25">
        <v>0</v>
      </c>
      <c r="F58" s="25">
        <v>0.65</v>
      </c>
      <c r="G58" s="25">
        <v>0.65</v>
      </c>
      <c r="H58" s="26">
        <v>1950</v>
      </c>
      <c r="I58" s="26" t="s">
        <v>15</v>
      </c>
    </row>
    <row r="59" spans="1:17" ht="21" customHeight="1">
      <c r="A59" s="3">
        <v>36</v>
      </c>
      <c r="B59" s="3" t="s">
        <v>12</v>
      </c>
      <c r="C59" s="8" t="s">
        <v>87</v>
      </c>
      <c r="D59" s="9" t="s">
        <v>88</v>
      </c>
      <c r="E59" s="25">
        <v>0</v>
      </c>
      <c r="F59" s="25">
        <v>0.26500000000000001</v>
      </c>
      <c r="G59" s="25">
        <v>0.26500000000000001</v>
      </c>
      <c r="H59" s="26">
        <v>663</v>
      </c>
      <c r="I59" s="26" t="s">
        <v>27</v>
      </c>
      <c r="J59" s="22"/>
    </row>
    <row r="60" spans="1:17" ht="28.5" customHeight="1">
      <c r="A60" s="3">
        <v>37</v>
      </c>
      <c r="B60" s="3" t="s">
        <v>12</v>
      </c>
      <c r="C60" s="8" t="s">
        <v>89</v>
      </c>
      <c r="D60" s="9" t="s">
        <v>78</v>
      </c>
      <c r="E60" s="25">
        <v>0</v>
      </c>
      <c r="F60" s="25">
        <v>0.35</v>
      </c>
      <c r="G60" s="25">
        <v>0.35</v>
      </c>
      <c r="H60" s="26">
        <f>G60*3.6*1000</f>
        <v>1260</v>
      </c>
      <c r="I60" s="26" t="s">
        <v>27</v>
      </c>
      <c r="J60" s="22"/>
    </row>
    <row r="61" spans="1:17" ht="27" customHeight="1">
      <c r="A61" s="3">
        <v>38</v>
      </c>
      <c r="B61" s="3" t="s">
        <v>12</v>
      </c>
      <c r="C61" s="8" t="s">
        <v>90</v>
      </c>
      <c r="D61" s="9" t="s">
        <v>91</v>
      </c>
      <c r="E61" s="25">
        <v>0</v>
      </c>
      <c r="F61" s="25">
        <v>0.61499999999999999</v>
      </c>
      <c r="G61" s="25">
        <v>0.61499999999999999</v>
      </c>
      <c r="H61" s="26">
        <v>1538</v>
      </c>
      <c r="I61" s="26" t="s">
        <v>27</v>
      </c>
      <c r="J61" s="20"/>
    </row>
    <row r="62" spans="1:17" ht="28.5" customHeight="1">
      <c r="A62" s="3">
        <v>39</v>
      </c>
      <c r="B62" s="3" t="s">
        <v>12</v>
      </c>
      <c r="C62" s="8" t="s">
        <v>92</v>
      </c>
      <c r="D62" s="9" t="s">
        <v>93</v>
      </c>
      <c r="E62" s="25">
        <v>0</v>
      </c>
      <c r="F62" s="25">
        <v>0.33</v>
      </c>
      <c r="G62" s="25">
        <v>0.33</v>
      </c>
      <c r="H62" s="26">
        <v>858</v>
      </c>
      <c r="I62" s="26" t="s">
        <v>15</v>
      </c>
      <c r="J62" s="29"/>
    </row>
    <row r="63" spans="1:17" ht="30" customHeight="1">
      <c r="A63" s="3">
        <v>40</v>
      </c>
      <c r="B63" s="3" t="s">
        <v>12</v>
      </c>
      <c r="C63" s="8" t="s">
        <v>94</v>
      </c>
      <c r="D63" s="9" t="s">
        <v>95</v>
      </c>
      <c r="E63" s="10">
        <v>0</v>
      </c>
      <c r="F63" s="10">
        <v>1.1100000000000001</v>
      </c>
      <c r="G63" s="10">
        <v>1.1100000000000001</v>
      </c>
      <c r="H63" s="3">
        <v>5550</v>
      </c>
      <c r="I63" s="3" t="s">
        <v>15</v>
      </c>
    </row>
    <row r="64" spans="1:17" ht="37.5" customHeight="1">
      <c r="A64" s="3">
        <v>41</v>
      </c>
      <c r="B64" s="3" t="s">
        <v>12</v>
      </c>
      <c r="C64" s="8" t="s">
        <v>96</v>
      </c>
      <c r="D64" s="9" t="s">
        <v>97</v>
      </c>
      <c r="E64" s="10">
        <v>0</v>
      </c>
      <c r="F64" s="10">
        <v>1.34</v>
      </c>
      <c r="G64" s="10">
        <v>1.34</v>
      </c>
      <c r="H64" s="3">
        <f t="shared" ref="H64:H65" si="2">G64*4.5*1000</f>
        <v>6030</v>
      </c>
      <c r="I64" s="3" t="s">
        <v>15</v>
      </c>
      <c r="J64" s="196"/>
      <c r="K64" s="20"/>
      <c r="L64" s="20"/>
      <c r="O64" s="13"/>
      <c r="P64" s="20"/>
      <c r="Q64" s="20"/>
    </row>
    <row r="65" spans="1:17" ht="32.25" customHeight="1">
      <c r="A65" s="3"/>
      <c r="B65" s="3" t="s">
        <v>12</v>
      </c>
      <c r="C65" s="8"/>
      <c r="D65" s="9"/>
      <c r="E65" s="10">
        <v>2.5499999999999998</v>
      </c>
      <c r="F65" s="10">
        <v>3.55</v>
      </c>
      <c r="G65" s="10">
        <f>F65-E65</f>
        <v>1</v>
      </c>
      <c r="H65" s="3">
        <f t="shared" si="2"/>
        <v>4500</v>
      </c>
      <c r="I65" s="3" t="s">
        <v>15</v>
      </c>
      <c r="J65" s="179"/>
      <c r="K65" s="20"/>
      <c r="L65" s="20"/>
      <c r="O65" s="20"/>
      <c r="P65" s="20"/>
      <c r="Q65" s="20"/>
    </row>
    <row r="66" spans="1:17" ht="27" customHeight="1">
      <c r="A66" s="3">
        <v>42</v>
      </c>
      <c r="B66" s="3" t="s">
        <v>12</v>
      </c>
      <c r="C66" s="8" t="s">
        <v>98</v>
      </c>
      <c r="D66" s="9" t="s">
        <v>99</v>
      </c>
      <c r="E66" s="10">
        <v>0</v>
      </c>
      <c r="F66" s="10">
        <v>1.1000000000000001</v>
      </c>
      <c r="G66" s="10">
        <v>1.1000000000000001</v>
      </c>
      <c r="H66" s="3">
        <v>6600</v>
      </c>
      <c r="I66" s="3" t="s">
        <v>15</v>
      </c>
    </row>
    <row r="67" spans="1:17" ht="23.25" customHeight="1">
      <c r="A67" s="3">
        <v>43</v>
      </c>
      <c r="B67" s="3" t="s">
        <v>12</v>
      </c>
      <c r="C67" s="8" t="s">
        <v>100</v>
      </c>
      <c r="D67" s="9" t="s">
        <v>101</v>
      </c>
      <c r="E67" s="10">
        <v>0</v>
      </c>
      <c r="F67" s="10">
        <v>0.57999999999999996</v>
      </c>
      <c r="G67" s="10">
        <v>0.57999999999999996</v>
      </c>
      <c r="H67" s="3">
        <v>2628</v>
      </c>
      <c r="I67" s="3" t="s">
        <v>15</v>
      </c>
    </row>
    <row r="68" spans="1:17" ht="30.75" customHeight="1">
      <c r="A68" s="3">
        <v>44</v>
      </c>
      <c r="B68" s="3" t="s">
        <v>12</v>
      </c>
      <c r="C68" s="8" t="s">
        <v>102</v>
      </c>
      <c r="D68" s="9" t="s">
        <v>103</v>
      </c>
      <c r="E68" s="10">
        <v>0</v>
      </c>
      <c r="F68" s="10">
        <v>0.57999999999999996</v>
      </c>
      <c r="G68" s="10">
        <v>0.57999999999999996</v>
      </c>
      <c r="H68" s="3">
        <v>2588</v>
      </c>
      <c r="I68" s="3" t="s">
        <v>15</v>
      </c>
    </row>
    <row r="69" spans="1:17" ht="22.5" customHeight="1">
      <c r="A69" s="3">
        <v>45</v>
      </c>
      <c r="B69" s="3" t="s">
        <v>12</v>
      </c>
      <c r="C69" s="8" t="s">
        <v>104</v>
      </c>
      <c r="D69" s="9" t="s">
        <v>105</v>
      </c>
      <c r="E69" s="10">
        <v>0</v>
      </c>
      <c r="F69" s="10">
        <v>0.41</v>
      </c>
      <c r="G69" s="10">
        <v>0.41</v>
      </c>
      <c r="H69" s="3">
        <v>1339</v>
      </c>
      <c r="I69" s="3" t="s">
        <v>15</v>
      </c>
      <c r="J69" s="20"/>
      <c r="K69" s="24"/>
    </row>
    <row r="70" spans="1:17" ht="26.25" customHeight="1">
      <c r="A70" s="3">
        <v>46</v>
      </c>
      <c r="B70" s="3" t="s">
        <v>12</v>
      </c>
      <c r="C70" s="8" t="s">
        <v>106</v>
      </c>
      <c r="D70" s="9" t="s">
        <v>107</v>
      </c>
      <c r="E70" s="10">
        <v>0</v>
      </c>
      <c r="F70" s="10">
        <v>1.03</v>
      </c>
      <c r="G70" s="10">
        <v>1.03</v>
      </c>
      <c r="H70" s="3">
        <v>3756</v>
      </c>
      <c r="I70" s="3" t="s">
        <v>15</v>
      </c>
      <c r="J70" s="20"/>
      <c r="K70" s="24"/>
    </row>
    <row r="71" spans="1:17" ht="30.75" customHeight="1">
      <c r="A71" s="3">
        <v>47</v>
      </c>
      <c r="B71" s="3" t="s">
        <v>12</v>
      </c>
      <c r="C71" s="8" t="s">
        <v>108</v>
      </c>
      <c r="D71" s="9" t="s">
        <v>109</v>
      </c>
      <c r="E71" s="10">
        <v>0.92</v>
      </c>
      <c r="F71" s="10">
        <v>3.41</v>
      </c>
      <c r="G71" s="10">
        <v>2.4900000000000002</v>
      </c>
      <c r="H71" s="3">
        <v>8824</v>
      </c>
      <c r="I71" s="3" t="s">
        <v>15</v>
      </c>
      <c r="J71" s="20"/>
      <c r="K71" s="24"/>
    </row>
    <row r="72" spans="1:17" ht="71.25" customHeight="1">
      <c r="A72" s="3">
        <v>48</v>
      </c>
      <c r="B72" s="3" t="s">
        <v>12</v>
      </c>
      <c r="C72" s="8" t="s">
        <v>110</v>
      </c>
      <c r="D72" s="9" t="s">
        <v>111</v>
      </c>
      <c r="E72" s="25">
        <v>0</v>
      </c>
      <c r="F72" s="25">
        <v>0.27</v>
      </c>
      <c r="G72" s="25">
        <v>0.27</v>
      </c>
      <c r="H72" s="26">
        <v>891</v>
      </c>
      <c r="I72" s="26" t="s">
        <v>15</v>
      </c>
    </row>
    <row r="73" spans="1:17" ht="26.25" customHeight="1">
      <c r="A73" s="3">
        <v>49</v>
      </c>
      <c r="B73" s="3" t="s">
        <v>12</v>
      </c>
      <c r="C73" s="8" t="s">
        <v>112</v>
      </c>
      <c r="D73" s="9" t="s">
        <v>113</v>
      </c>
      <c r="E73" s="25">
        <v>0</v>
      </c>
      <c r="F73" s="25">
        <v>0.36</v>
      </c>
      <c r="G73" s="25">
        <v>0.36</v>
      </c>
      <c r="H73" s="26">
        <v>900</v>
      </c>
      <c r="I73" s="26" t="s">
        <v>15</v>
      </c>
    </row>
    <row r="74" spans="1:17" ht="28.5" customHeight="1">
      <c r="A74" s="3">
        <v>50</v>
      </c>
      <c r="B74" s="3" t="s">
        <v>12</v>
      </c>
      <c r="C74" s="8" t="s">
        <v>114</v>
      </c>
      <c r="D74" s="9" t="s">
        <v>115</v>
      </c>
      <c r="E74" s="25">
        <v>0</v>
      </c>
      <c r="F74" s="25">
        <v>0.28000000000000003</v>
      </c>
      <c r="G74" s="25">
        <v>0.28000000000000003</v>
      </c>
      <c r="H74" s="26">
        <v>1260</v>
      </c>
      <c r="I74" s="26" t="s">
        <v>15</v>
      </c>
      <c r="J74" s="194"/>
      <c r="K74" s="179"/>
      <c r="L74" s="179"/>
    </row>
    <row r="75" spans="1:17" ht="24" customHeight="1">
      <c r="A75" s="3">
        <v>51</v>
      </c>
      <c r="B75" s="3" t="s">
        <v>12</v>
      </c>
      <c r="C75" s="8" t="s">
        <v>116</v>
      </c>
      <c r="D75" s="9" t="s">
        <v>117</v>
      </c>
      <c r="E75" s="25">
        <v>0</v>
      </c>
      <c r="F75" s="25">
        <v>0.23300000000000001</v>
      </c>
      <c r="G75" s="25">
        <v>0.23300000000000001</v>
      </c>
      <c r="H75" s="26">
        <v>722</v>
      </c>
      <c r="I75" s="26" t="s">
        <v>15</v>
      </c>
      <c r="J75" s="31"/>
    </row>
    <row r="76" spans="1:17" ht="22.5" customHeight="1">
      <c r="A76" s="3">
        <v>52</v>
      </c>
      <c r="B76" s="3" t="s">
        <v>12</v>
      </c>
      <c r="C76" s="8" t="s">
        <v>118</v>
      </c>
      <c r="D76" s="9" t="s">
        <v>119</v>
      </c>
      <c r="E76" s="25">
        <v>0</v>
      </c>
      <c r="F76" s="25">
        <v>0.29499999999999998</v>
      </c>
      <c r="G76" s="25">
        <v>0.29499999999999998</v>
      </c>
      <c r="H76" s="26">
        <v>1328</v>
      </c>
      <c r="I76" s="26" t="s">
        <v>15</v>
      </c>
      <c r="J76" s="32"/>
    </row>
    <row r="77" spans="1:17" ht="26.25" customHeight="1">
      <c r="A77" s="3">
        <v>53</v>
      </c>
      <c r="B77" s="3" t="s">
        <v>12</v>
      </c>
      <c r="C77" s="8" t="s">
        <v>120</v>
      </c>
      <c r="D77" s="9" t="s">
        <v>121</v>
      </c>
      <c r="E77" s="25">
        <v>0</v>
      </c>
      <c r="F77" s="25">
        <v>0.37</v>
      </c>
      <c r="G77" s="25">
        <v>0.37</v>
      </c>
      <c r="H77" s="26">
        <v>999</v>
      </c>
      <c r="I77" s="26" t="s">
        <v>27</v>
      </c>
      <c r="J77" s="32"/>
    </row>
    <row r="78" spans="1:17" ht="20.25" customHeight="1">
      <c r="A78" s="3">
        <v>54</v>
      </c>
      <c r="B78" s="3" t="s">
        <v>12</v>
      </c>
      <c r="C78" s="8" t="s">
        <v>122</v>
      </c>
      <c r="D78" s="9" t="s">
        <v>123</v>
      </c>
      <c r="E78" s="25">
        <v>0</v>
      </c>
      <c r="F78" s="25">
        <v>0.26</v>
      </c>
      <c r="G78" s="25">
        <v>0.26</v>
      </c>
      <c r="H78" s="26">
        <v>650</v>
      </c>
      <c r="I78" s="26" t="s">
        <v>27</v>
      </c>
      <c r="J78" s="33"/>
    </row>
    <row r="79" spans="1:17" ht="38.25" customHeight="1">
      <c r="A79" s="3"/>
      <c r="B79" s="3"/>
      <c r="C79" s="7" t="s">
        <v>124</v>
      </c>
      <c r="D79" s="8"/>
      <c r="E79" s="1"/>
      <c r="F79" s="1"/>
      <c r="G79" s="1"/>
      <c r="H79" s="1"/>
      <c r="I79" s="1"/>
      <c r="J79" s="32"/>
    </row>
    <row r="80" spans="1:17" ht="15.75" customHeight="1">
      <c r="A80" s="3">
        <v>55</v>
      </c>
      <c r="B80" s="3" t="s">
        <v>12</v>
      </c>
      <c r="C80" s="8" t="s">
        <v>125</v>
      </c>
      <c r="D80" s="9" t="s">
        <v>126</v>
      </c>
      <c r="E80" s="34">
        <v>0</v>
      </c>
      <c r="F80" s="34">
        <v>4.2380000000000004</v>
      </c>
      <c r="G80" s="34">
        <v>4.24</v>
      </c>
      <c r="H80" s="3">
        <v>18011</v>
      </c>
      <c r="I80" s="26" t="s">
        <v>127</v>
      </c>
      <c r="J80" s="35"/>
    </row>
    <row r="81" spans="1:10" ht="15" customHeight="1">
      <c r="A81" s="3">
        <v>56</v>
      </c>
      <c r="B81" s="3" t="s">
        <v>12</v>
      </c>
      <c r="C81" s="8" t="s">
        <v>128</v>
      </c>
      <c r="D81" s="9" t="s">
        <v>129</v>
      </c>
      <c r="E81" s="34">
        <v>0</v>
      </c>
      <c r="F81" s="34">
        <v>0.61799999999999999</v>
      </c>
      <c r="G81" s="34">
        <v>0.61799999999999999</v>
      </c>
      <c r="H81" s="3">
        <v>2163</v>
      </c>
      <c r="I81" s="26" t="s">
        <v>58</v>
      </c>
      <c r="J81" s="195"/>
    </row>
    <row r="82" spans="1:10" ht="15.75" customHeight="1">
      <c r="A82" s="3"/>
      <c r="B82" s="3"/>
      <c r="C82" s="8"/>
      <c r="D82" s="9"/>
      <c r="E82" s="34">
        <v>0.62</v>
      </c>
      <c r="F82" s="34">
        <v>2.84</v>
      </c>
      <c r="G82" s="34">
        <f t="shared" ref="G82:G83" si="3">F82-E82</f>
        <v>2.2199999999999998</v>
      </c>
      <c r="H82" s="3">
        <f t="shared" ref="H82:H84" si="4">G82*3.5*1000</f>
        <v>7770</v>
      </c>
      <c r="I82" s="26" t="s">
        <v>15</v>
      </c>
      <c r="J82" s="179"/>
    </row>
    <row r="83" spans="1:10" ht="15.75" customHeight="1">
      <c r="A83" s="3"/>
      <c r="B83" s="3"/>
      <c r="C83" s="8"/>
      <c r="D83" s="9"/>
      <c r="E83" s="34">
        <v>2.84</v>
      </c>
      <c r="F83" s="34">
        <v>4.0599999999999996</v>
      </c>
      <c r="G83" s="34">
        <f t="shared" si="3"/>
        <v>1.2199999999999998</v>
      </c>
      <c r="H83" s="3">
        <f t="shared" si="4"/>
        <v>4270</v>
      </c>
      <c r="I83" s="26" t="s">
        <v>27</v>
      </c>
      <c r="J83" s="179"/>
    </row>
    <row r="84" spans="1:10" ht="15.75" customHeight="1">
      <c r="A84" s="3"/>
      <c r="B84" s="3"/>
      <c r="C84" s="8"/>
      <c r="D84" s="9"/>
      <c r="E84" s="34">
        <v>0</v>
      </c>
      <c r="F84" s="34">
        <v>0.2</v>
      </c>
      <c r="G84" s="34">
        <v>0.2</v>
      </c>
      <c r="H84" s="3">
        <f t="shared" si="4"/>
        <v>700.00000000000011</v>
      </c>
      <c r="I84" s="26" t="s">
        <v>15</v>
      </c>
      <c r="J84" s="179"/>
    </row>
    <row r="85" spans="1:10" ht="15.75" customHeight="1">
      <c r="A85" s="3">
        <v>57</v>
      </c>
      <c r="B85" s="3" t="s">
        <v>12</v>
      </c>
      <c r="C85" s="8" t="s">
        <v>130</v>
      </c>
      <c r="D85" s="9" t="s">
        <v>131</v>
      </c>
      <c r="E85" s="34">
        <v>0</v>
      </c>
      <c r="F85" s="34">
        <v>1.71</v>
      </c>
      <c r="G85" s="34">
        <v>1.71</v>
      </c>
      <c r="H85" s="3">
        <v>5985</v>
      </c>
      <c r="I85" s="26" t="s">
        <v>127</v>
      </c>
      <c r="J85" s="24"/>
    </row>
    <row r="86" spans="1:10" ht="15" customHeight="1">
      <c r="A86" s="3">
        <v>58</v>
      </c>
      <c r="B86" s="3" t="s">
        <v>12</v>
      </c>
      <c r="C86" s="8" t="s">
        <v>132</v>
      </c>
      <c r="D86" s="9" t="s">
        <v>133</v>
      </c>
      <c r="E86" s="34">
        <v>0</v>
      </c>
      <c r="F86" s="34">
        <v>0.58099999999999996</v>
      </c>
      <c r="G86" s="34">
        <v>0.58099999999999996</v>
      </c>
      <c r="H86" s="3">
        <v>2615</v>
      </c>
      <c r="I86" s="26" t="s">
        <v>134</v>
      </c>
      <c r="J86" s="37"/>
    </row>
    <row r="87" spans="1:10" ht="15.75" customHeight="1">
      <c r="A87" s="3"/>
      <c r="B87" s="3"/>
      <c r="C87" s="8"/>
      <c r="D87" s="9"/>
      <c r="E87" s="34">
        <v>0.58099999999999996</v>
      </c>
      <c r="F87" s="34">
        <v>5.4160000000000004</v>
      </c>
      <c r="G87" s="34">
        <v>4.835</v>
      </c>
      <c r="H87" s="3">
        <v>21758</v>
      </c>
      <c r="I87" s="26" t="s">
        <v>127</v>
      </c>
      <c r="J87" s="37"/>
    </row>
    <row r="88" spans="1:10" ht="15.75" customHeight="1">
      <c r="A88" s="3">
        <v>59</v>
      </c>
      <c r="B88" s="3" t="s">
        <v>12</v>
      </c>
      <c r="C88" s="8" t="s">
        <v>135</v>
      </c>
      <c r="D88" s="9" t="s">
        <v>136</v>
      </c>
      <c r="E88" s="34">
        <v>0</v>
      </c>
      <c r="F88" s="34">
        <v>0.23899999999999999</v>
      </c>
      <c r="G88" s="34">
        <v>0.23899999999999999</v>
      </c>
      <c r="H88" s="3">
        <v>1195</v>
      </c>
      <c r="I88" s="26" t="s">
        <v>15</v>
      </c>
      <c r="J88" s="24"/>
    </row>
    <row r="89" spans="1:10" ht="15.75" customHeight="1">
      <c r="A89" s="3">
        <v>60</v>
      </c>
      <c r="B89" s="3" t="s">
        <v>12</v>
      </c>
      <c r="C89" s="8" t="s">
        <v>137</v>
      </c>
      <c r="D89" s="9" t="s">
        <v>138</v>
      </c>
      <c r="E89" s="34">
        <v>0</v>
      </c>
      <c r="F89" s="34">
        <v>2.7669999999999999</v>
      </c>
      <c r="G89" s="34">
        <v>2.77</v>
      </c>
      <c r="H89" s="3">
        <v>11068</v>
      </c>
      <c r="I89" s="26" t="s">
        <v>127</v>
      </c>
      <c r="J89" s="24"/>
    </row>
    <row r="90" spans="1:10" ht="15.75" customHeight="1">
      <c r="A90" s="3">
        <v>61</v>
      </c>
      <c r="B90" s="3" t="s">
        <v>12</v>
      </c>
      <c r="C90" s="8" t="s">
        <v>139</v>
      </c>
      <c r="D90" s="9" t="s">
        <v>140</v>
      </c>
      <c r="E90" s="34">
        <v>0</v>
      </c>
      <c r="F90" s="34">
        <v>3.4380000000000002</v>
      </c>
      <c r="G90" s="34">
        <v>3.44</v>
      </c>
      <c r="H90" s="3">
        <v>15471</v>
      </c>
      <c r="I90" s="26" t="s">
        <v>127</v>
      </c>
      <c r="J90" s="24"/>
    </row>
    <row r="91" spans="1:10" ht="15.75" customHeight="1">
      <c r="A91" s="3">
        <v>62</v>
      </c>
      <c r="B91" s="3" t="s">
        <v>12</v>
      </c>
      <c r="C91" s="8" t="s">
        <v>141</v>
      </c>
      <c r="D91" s="9" t="s">
        <v>142</v>
      </c>
      <c r="E91" s="34">
        <v>0</v>
      </c>
      <c r="F91" s="34">
        <v>2.8660000000000001</v>
      </c>
      <c r="G91" s="34">
        <v>2.8660000000000001</v>
      </c>
      <c r="H91" s="3">
        <v>12897</v>
      </c>
      <c r="I91" s="26" t="s">
        <v>15</v>
      </c>
      <c r="J91" s="24"/>
    </row>
    <row r="92" spans="1:10" ht="15.75" customHeight="1">
      <c r="A92" s="3">
        <v>63</v>
      </c>
      <c r="B92" s="3" t="s">
        <v>12</v>
      </c>
      <c r="C92" s="8" t="s">
        <v>143</v>
      </c>
      <c r="D92" s="9" t="s">
        <v>144</v>
      </c>
      <c r="E92" s="34" t="s">
        <v>145</v>
      </c>
      <c r="F92" s="34">
        <v>3.5619999999999998</v>
      </c>
      <c r="G92" s="34">
        <v>3.5619999999999998</v>
      </c>
      <c r="H92" s="3">
        <v>16919</v>
      </c>
      <c r="I92" s="26" t="s">
        <v>146</v>
      </c>
      <c r="J92" s="38"/>
    </row>
    <row r="93" spans="1:10" ht="15.75" customHeight="1">
      <c r="A93" s="3">
        <v>64</v>
      </c>
      <c r="B93" s="3" t="s">
        <v>12</v>
      </c>
      <c r="C93" s="8" t="s">
        <v>147</v>
      </c>
      <c r="D93" s="9" t="s">
        <v>148</v>
      </c>
      <c r="E93" s="34">
        <v>0</v>
      </c>
      <c r="F93" s="34">
        <v>1.7350000000000001</v>
      </c>
      <c r="G93" s="34">
        <v>1.7350000000000001</v>
      </c>
      <c r="H93" s="3">
        <v>8241</v>
      </c>
      <c r="I93" s="26" t="s">
        <v>15</v>
      </c>
      <c r="J93" s="24"/>
    </row>
    <row r="94" spans="1:10" ht="15.75" customHeight="1">
      <c r="A94" s="3">
        <v>65</v>
      </c>
      <c r="B94" s="3" t="s">
        <v>12</v>
      </c>
      <c r="C94" s="8" t="s">
        <v>149</v>
      </c>
      <c r="D94" s="9" t="s">
        <v>150</v>
      </c>
      <c r="E94" s="34">
        <v>0</v>
      </c>
      <c r="F94" s="34">
        <v>1.607</v>
      </c>
      <c r="G94" s="34">
        <v>1.607</v>
      </c>
      <c r="H94" s="3">
        <v>7232</v>
      </c>
      <c r="I94" s="26" t="s">
        <v>127</v>
      </c>
      <c r="J94" s="13"/>
    </row>
    <row r="95" spans="1:10" ht="15.75" customHeight="1">
      <c r="A95" s="3">
        <v>66</v>
      </c>
      <c r="B95" s="3" t="s">
        <v>12</v>
      </c>
      <c r="C95" s="8" t="s">
        <v>151</v>
      </c>
      <c r="D95" s="9" t="s">
        <v>152</v>
      </c>
      <c r="E95" s="34">
        <v>0</v>
      </c>
      <c r="F95" s="34">
        <v>1.4430000000000001</v>
      </c>
      <c r="G95" s="34">
        <v>1.4430000000000001</v>
      </c>
      <c r="H95" s="3">
        <v>6051</v>
      </c>
      <c r="I95" s="26" t="s">
        <v>127</v>
      </c>
      <c r="J95" s="24"/>
    </row>
    <row r="96" spans="1:10" ht="15.75" customHeight="1">
      <c r="A96" s="3">
        <v>67</v>
      </c>
      <c r="B96" s="3" t="s">
        <v>12</v>
      </c>
      <c r="C96" s="8" t="s">
        <v>153</v>
      </c>
      <c r="D96" s="9" t="s">
        <v>154</v>
      </c>
      <c r="E96" s="34">
        <v>0</v>
      </c>
      <c r="F96" s="34">
        <v>0.20399999999999999</v>
      </c>
      <c r="G96" s="34">
        <v>0.20399999999999999</v>
      </c>
      <c r="H96" s="3">
        <v>735</v>
      </c>
      <c r="I96" s="26" t="s">
        <v>58</v>
      </c>
      <c r="J96" s="24"/>
    </row>
    <row r="97" spans="1:10" ht="15.75" customHeight="1">
      <c r="A97" s="3"/>
      <c r="B97" s="3"/>
      <c r="C97" s="8"/>
      <c r="D97" s="9"/>
      <c r="E97" s="34">
        <v>0.20399999999999999</v>
      </c>
      <c r="F97" s="34">
        <v>0.77600000000000002</v>
      </c>
      <c r="G97" s="34">
        <v>0.57999999999999996</v>
      </c>
      <c r="H97" s="3">
        <v>2059</v>
      </c>
      <c r="I97" s="26" t="s">
        <v>127</v>
      </c>
      <c r="J97" s="24"/>
    </row>
    <row r="98" spans="1:10" ht="15" customHeight="1">
      <c r="A98" s="3">
        <v>68</v>
      </c>
      <c r="B98" s="3" t="s">
        <v>12</v>
      </c>
      <c r="C98" s="8" t="s">
        <v>155</v>
      </c>
      <c r="D98" s="9" t="s">
        <v>156</v>
      </c>
      <c r="E98" s="34" t="s">
        <v>157</v>
      </c>
      <c r="F98" s="34">
        <v>9.0999999999999998E-2</v>
      </c>
      <c r="G98" s="34">
        <v>0.09</v>
      </c>
      <c r="H98" s="6">
        <v>410</v>
      </c>
      <c r="I98" s="26" t="s">
        <v>58</v>
      </c>
      <c r="J98" s="24"/>
    </row>
    <row r="99" spans="1:10" ht="15.75" customHeight="1">
      <c r="A99" s="3"/>
      <c r="B99" s="3"/>
      <c r="C99" s="8"/>
      <c r="D99" s="9"/>
      <c r="E99" s="34">
        <v>0.09</v>
      </c>
      <c r="F99" s="34">
        <v>0.57399999999999995</v>
      </c>
      <c r="G99" s="34">
        <v>0.48</v>
      </c>
      <c r="H99" s="3">
        <v>2173</v>
      </c>
      <c r="I99" s="26" t="s">
        <v>15</v>
      </c>
      <c r="J99" s="24"/>
    </row>
    <row r="100" spans="1:10" ht="15" customHeight="1">
      <c r="A100" s="3">
        <v>69</v>
      </c>
      <c r="B100" s="3" t="s">
        <v>12</v>
      </c>
      <c r="C100" s="8" t="s">
        <v>158</v>
      </c>
      <c r="D100" s="9" t="s">
        <v>159</v>
      </c>
      <c r="E100" s="34" t="s">
        <v>160</v>
      </c>
      <c r="F100" s="34">
        <v>7.5999999999999998E-2</v>
      </c>
      <c r="G100" s="34">
        <v>7.5999999999999998E-2</v>
      </c>
      <c r="H100" s="3">
        <v>304</v>
      </c>
      <c r="I100" s="26" t="s">
        <v>58</v>
      </c>
      <c r="J100" s="38"/>
    </row>
    <row r="101" spans="1:10" ht="41.25" customHeight="1">
      <c r="A101" s="3"/>
      <c r="B101" s="3"/>
      <c r="C101" s="8"/>
      <c r="D101" s="9"/>
      <c r="E101" s="34">
        <v>7.5999999999999998E-2</v>
      </c>
      <c r="F101" s="34">
        <v>1</v>
      </c>
      <c r="G101" s="34">
        <v>0.92400000000000004</v>
      </c>
      <c r="H101" s="3">
        <v>3696</v>
      </c>
      <c r="I101" s="26" t="s">
        <v>27</v>
      </c>
      <c r="J101" s="39"/>
    </row>
    <row r="102" spans="1:10" ht="15" customHeight="1">
      <c r="A102" s="3">
        <v>70</v>
      </c>
      <c r="B102" s="3" t="s">
        <v>12</v>
      </c>
      <c r="C102" s="8" t="s">
        <v>161</v>
      </c>
      <c r="D102" s="9" t="s">
        <v>162</v>
      </c>
      <c r="E102" s="34">
        <v>0</v>
      </c>
      <c r="F102" s="34">
        <v>0.14000000000000001</v>
      </c>
      <c r="G102" s="34">
        <v>0.14000000000000001</v>
      </c>
      <c r="H102" s="6">
        <v>560</v>
      </c>
      <c r="I102" s="26" t="s">
        <v>163</v>
      </c>
      <c r="J102" s="20"/>
    </row>
    <row r="103" spans="1:10" ht="15.75" customHeight="1">
      <c r="A103" s="3"/>
      <c r="B103" s="3"/>
      <c r="C103" s="8"/>
      <c r="D103" s="9"/>
      <c r="E103" s="34">
        <v>0.14000000000000001</v>
      </c>
      <c r="F103" s="34">
        <v>4.5030000000000001</v>
      </c>
      <c r="G103" s="34">
        <v>4.3630000000000004</v>
      </c>
      <c r="H103" s="6">
        <v>19634</v>
      </c>
      <c r="I103" s="26" t="s">
        <v>15</v>
      </c>
      <c r="J103" s="20"/>
    </row>
    <row r="104" spans="1:10" ht="15.75" customHeight="1">
      <c r="A104" s="3"/>
      <c r="B104" s="3"/>
      <c r="C104" s="8"/>
      <c r="D104" s="9"/>
      <c r="E104" s="34">
        <v>4.5030000000000001</v>
      </c>
      <c r="F104" s="34">
        <v>5.2130000000000001</v>
      </c>
      <c r="G104" s="34">
        <v>0.71</v>
      </c>
      <c r="H104" s="6">
        <v>2485</v>
      </c>
      <c r="I104" s="26" t="s">
        <v>27</v>
      </c>
      <c r="J104" s="20"/>
    </row>
    <row r="105" spans="1:10" ht="15.75" customHeight="1">
      <c r="A105" s="3"/>
      <c r="B105" s="3"/>
      <c r="C105" s="8"/>
      <c r="D105" s="9"/>
      <c r="E105" s="34">
        <v>6.11</v>
      </c>
      <c r="F105" s="34">
        <v>6.78</v>
      </c>
      <c r="G105" s="34">
        <v>0.66500000000000004</v>
      </c>
      <c r="H105" s="6">
        <v>2327</v>
      </c>
      <c r="I105" s="26" t="s">
        <v>15</v>
      </c>
      <c r="J105" s="20"/>
    </row>
    <row r="106" spans="1:10" ht="15.75" customHeight="1">
      <c r="A106" s="3">
        <v>71</v>
      </c>
      <c r="B106" s="3" t="s">
        <v>12</v>
      </c>
      <c r="C106" s="8" t="s">
        <v>164</v>
      </c>
      <c r="D106" s="9" t="s">
        <v>165</v>
      </c>
      <c r="E106" s="34">
        <v>0</v>
      </c>
      <c r="F106" s="25" t="s">
        <v>166</v>
      </c>
      <c r="G106" s="34">
        <v>3.5</v>
      </c>
      <c r="H106" s="3">
        <v>15750</v>
      </c>
      <c r="I106" s="26" t="s">
        <v>127</v>
      </c>
      <c r="J106" s="13"/>
    </row>
    <row r="107" spans="1:10" ht="15.75" customHeight="1">
      <c r="A107" s="3">
        <v>72</v>
      </c>
      <c r="B107" s="3" t="s">
        <v>12</v>
      </c>
      <c r="C107" s="8" t="s">
        <v>167</v>
      </c>
      <c r="D107" s="9" t="s">
        <v>168</v>
      </c>
      <c r="E107" s="34">
        <v>0</v>
      </c>
      <c r="F107" s="34">
        <v>0.72699999999999998</v>
      </c>
      <c r="G107" s="34">
        <v>0.73</v>
      </c>
      <c r="H107" s="3">
        <v>2920</v>
      </c>
      <c r="I107" s="26" t="s">
        <v>169</v>
      </c>
      <c r="J107" s="13"/>
    </row>
    <row r="108" spans="1:10" ht="15.75" customHeight="1">
      <c r="A108" s="3">
        <v>73</v>
      </c>
      <c r="B108" s="3" t="s">
        <v>12</v>
      </c>
      <c r="C108" s="8" t="s">
        <v>170</v>
      </c>
      <c r="D108" s="9" t="s">
        <v>171</v>
      </c>
      <c r="E108" s="34">
        <v>0</v>
      </c>
      <c r="F108" s="34">
        <v>2.8570000000000002</v>
      </c>
      <c r="G108" s="34">
        <v>2.8570000000000002</v>
      </c>
      <c r="H108" s="3">
        <v>13570</v>
      </c>
      <c r="I108" s="26" t="s">
        <v>127</v>
      </c>
      <c r="J108" s="40"/>
    </row>
    <row r="109" spans="1:10" ht="15.75" customHeight="1">
      <c r="A109" s="3">
        <v>74</v>
      </c>
      <c r="B109" s="3" t="s">
        <v>12</v>
      </c>
      <c r="C109" s="8" t="s">
        <v>172</v>
      </c>
      <c r="D109" s="9" t="s">
        <v>173</v>
      </c>
      <c r="E109" s="34">
        <v>0</v>
      </c>
      <c r="F109" s="34">
        <v>1.85</v>
      </c>
      <c r="G109" s="34">
        <v>1.85</v>
      </c>
      <c r="H109" s="3">
        <v>5550</v>
      </c>
      <c r="I109" s="26" t="s">
        <v>174</v>
      </c>
      <c r="J109" s="37"/>
    </row>
    <row r="110" spans="1:10" ht="15.75" customHeight="1">
      <c r="A110" s="3">
        <v>75</v>
      </c>
      <c r="B110" s="3" t="s">
        <v>12</v>
      </c>
      <c r="C110" s="8" t="s">
        <v>175</v>
      </c>
      <c r="D110" s="9" t="s">
        <v>176</v>
      </c>
      <c r="E110" s="34">
        <v>7.12</v>
      </c>
      <c r="F110" s="34">
        <v>10.039999999999999</v>
      </c>
      <c r="G110" s="34">
        <f>F110-E110</f>
        <v>2.919999999999999</v>
      </c>
      <c r="H110" s="3">
        <v>14600</v>
      </c>
      <c r="I110" s="26" t="s">
        <v>15</v>
      </c>
      <c r="J110" s="24"/>
    </row>
    <row r="111" spans="1:10" ht="15.75" customHeight="1">
      <c r="A111" s="3">
        <v>76</v>
      </c>
      <c r="B111" s="3" t="s">
        <v>12</v>
      </c>
      <c r="C111" s="8" t="s">
        <v>177</v>
      </c>
      <c r="D111" s="9" t="s">
        <v>178</v>
      </c>
      <c r="E111" s="34">
        <v>0</v>
      </c>
      <c r="F111" s="34">
        <v>0.82199999999999995</v>
      </c>
      <c r="G111" s="34">
        <v>0.82199999999999995</v>
      </c>
      <c r="H111" s="3">
        <v>3083</v>
      </c>
      <c r="I111" s="26" t="s">
        <v>27</v>
      </c>
      <c r="J111" s="24"/>
    </row>
    <row r="112" spans="1:10" ht="30" customHeight="1">
      <c r="A112" s="3">
        <v>77</v>
      </c>
      <c r="B112" s="3" t="s">
        <v>12</v>
      </c>
      <c r="C112" s="8" t="s">
        <v>179</v>
      </c>
      <c r="D112" s="9" t="s">
        <v>180</v>
      </c>
      <c r="E112" s="34">
        <v>0</v>
      </c>
      <c r="F112" s="34">
        <v>0.64900000000000002</v>
      </c>
      <c r="G112" s="34">
        <v>0.65</v>
      </c>
      <c r="H112" s="3">
        <v>2925</v>
      </c>
      <c r="I112" s="26" t="s">
        <v>15</v>
      </c>
      <c r="J112" s="36"/>
    </row>
    <row r="113" spans="1:10" ht="23.25" customHeight="1">
      <c r="A113" s="3">
        <v>78</v>
      </c>
      <c r="B113" s="3" t="s">
        <v>12</v>
      </c>
      <c r="C113" s="8" t="s">
        <v>181</v>
      </c>
      <c r="D113" s="9" t="s">
        <v>86</v>
      </c>
      <c r="E113" s="25">
        <v>0</v>
      </c>
      <c r="F113" s="25">
        <v>0.29299999999999998</v>
      </c>
      <c r="G113" s="25">
        <v>0.29299999999999998</v>
      </c>
      <c r="H113" s="26">
        <v>1904</v>
      </c>
      <c r="I113" s="26" t="s">
        <v>182</v>
      </c>
      <c r="J113" s="41"/>
    </row>
    <row r="114" spans="1:10" ht="15.75" customHeight="1">
      <c r="A114" s="3">
        <v>79</v>
      </c>
      <c r="B114" s="3" t="s">
        <v>12</v>
      </c>
      <c r="C114" s="8" t="s">
        <v>183</v>
      </c>
      <c r="D114" s="9" t="s">
        <v>184</v>
      </c>
      <c r="E114" s="25">
        <v>0</v>
      </c>
      <c r="F114" s="25">
        <v>0.42599999999999999</v>
      </c>
      <c r="G114" s="25">
        <v>0.42599999999999999</v>
      </c>
      <c r="H114" s="26">
        <v>2556</v>
      </c>
      <c r="I114" s="26" t="s">
        <v>182</v>
      </c>
      <c r="J114" s="13"/>
    </row>
    <row r="115" spans="1:10" ht="15.75" customHeight="1">
      <c r="A115" s="3">
        <v>80</v>
      </c>
      <c r="B115" s="3" t="s">
        <v>12</v>
      </c>
      <c r="C115" s="8" t="s">
        <v>185</v>
      </c>
      <c r="D115" s="9" t="s">
        <v>186</v>
      </c>
      <c r="E115" s="25">
        <v>0</v>
      </c>
      <c r="F115" s="25">
        <v>0.49199999999999999</v>
      </c>
      <c r="G115" s="25">
        <v>0.49199999999999999</v>
      </c>
      <c r="H115" s="26">
        <v>1624</v>
      </c>
      <c r="I115" s="26" t="s">
        <v>182</v>
      </c>
      <c r="J115" s="13"/>
    </row>
    <row r="116" spans="1:10" ht="15" customHeight="1">
      <c r="A116" s="3">
        <v>81</v>
      </c>
      <c r="B116" s="3" t="s">
        <v>12</v>
      </c>
      <c r="C116" s="8" t="s">
        <v>187</v>
      </c>
      <c r="D116" s="9" t="s">
        <v>188</v>
      </c>
      <c r="E116" s="25">
        <v>0</v>
      </c>
      <c r="F116" s="25">
        <v>0.26</v>
      </c>
      <c r="G116" s="25">
        <v>0.26</v>
      </c>
      <c r="H116" s="26">
        <v>1040</v>
      </c>
      <c r="I116" s="26" t="s">
        <v>182</v>
      </c>
      <c r="J116" s="24"/>
    </row>
    <row r="117" spans="1:10" ht="15.75" customHeight="1">
      <c r="A117" s="3"/>
      <c r="B117" s="3"/>
      <c r="C117" s="8"/>
      <c r="D117" s="9"/>
      <c r="E117" s="25">
        <v>0.26</v>
      </c>
      <c r="F117" s="25">
        <v>0.54500000000000004</v>
      </c>
      <c r="G117" s="25">
        <v>0.28499999999999998</v>
      </c>
      <c r="H117" s="26">
        <v>1140</v>
      </c>
      <c r="I117" s="26" t="s">
        <v>15</v>
      </c>
      <c r="J117" s="24"/>
    </row>
    <row r="118" spans="1:10" ht="15.75" customHeight="1">
      <c r="A118" s="3">
        <v>82</v>
      </c>
      <c r="B118" s="3" t="s">
        <v>12</v>
      </c>
      <c r="C118" s="8" t="s">
        <v>189</v>
      </c>
      <c r="D118" s="9" t="s">
        <v>190</v>
      </c>
      <c r="E118" s="25">
        <v>0</v>
      </c>
      <c r="F118" s="25">
        <v>0.46300000000000002</v>
      </c>
      <c r="G118" s="25">
        <v>0.46300000000000002</v>
      </c>
      <c r="H118" s="26">
        <v>2315</v>
      </c>
      <c r="I118" s="26" t="s">
        <v>182</v>
      </c>
      <c r="J118" s="13"/>
    </row>
    <row r="119" spans="1:10" ht="15.75" customHeight="1">
      <c r="A119" s="42">
        <v>83</v>
      </c>
      <c r="B119" s="3" t="s">
        <v>12</v>
      </c>
      <c r="C119" s="8" t="s">
        <v>191</v>
      </c>
      <c r="D119" s="9" t="s">
        <v>192</v>
      </c>
      <c r="E119" s="25">
        <v>0</v>
      </c>
      <c r="F119" s="25">
        <v>1.06</v>
      </c>
      <c r="G119" s="25">
        <v>1.06</v>
      </c>
      <c r="H119" s="26">
        <v>6890</v>
      </c>
      <c r="I119" s="26" t="s">
        <v>182</v>
      </c>
      <c r="J119" s="13"/>
    </row>
    <row r="120" spans="1:10" ht="15.75" customHeight="1">
      <c r="A120" s="3">
        <v>84</v>
      </c>
      <c r="B120" s="3" t="s">
        <v>12</v>
      </c>
      <c r="C120" s="8" t="s">
        <v>193</v>
      </c>
      <c r="D120" s="9" t="s">
        <v>194</v>
      </c>
      <c r="E120" s="34">
        <v>0</v>
      </c>
      <c r="F120" s="34">
        <v>0.56100000000000005</v>
      </c>
      <c r="G120" s="34">
        <v>0.56100000000000005</v>
      </c>
      <c r="H120" s="3">
        <v>2384</v>
      </c>
      <c r="I120" s="26" t="s">
        <v>195</v>
      </c>
      <c r="J120" s="24"/>
    </row>
    <row r="121" spans="1:10" ht="15.75" customHeight="1">
      <c r="A121" s="3">
        <v>85</v>
      </c>
      <c r="B121" s="3" t="s">
        <v>12</v>
      </c>
      <c r="C121" s="8" t="s">
        <v>196</v>
      </c>
      <c r="D121" s="9" t="s">
        <v>197</v>
      </c>
      <c r="E121" s="34" t="s">
        <v>157</v>
      </c>
      <c r="F121" s="34" t="s">
        <v>198</v>
      </c>
      <c r="G121" s="34">
        <v>1.04</v>
      </c>
      <c r="H121" s="3">
        <v>3120</v>
      </c>
      <c r="I121" s="26" t="s">
        <v>15</v>
      </c>
      <c r="J121" s="13"/>
    </row>
    <row r="122" spans="1:10" ht="15.75" customHeight="1">
      <c r="A122" s="3">
        <v>86</v>
      </c>
      <c r="B122" s="3" t="s">
        <v>12</v>
      </c>
      <c r="C122" s="8" t="s">
        <v>199</v>
      </c>
      <c r="D122" s="9" t="s">
        <v>200</v>
      </c>
      <c r="E122" s="34" t="s">
        <v>145</v>
      </c>
      <c r="F122" s="34" t="s">
        <v>201</v>
      </c>
      <c r="G122" s="34">
        <v>1.41</v>
      </c>
      <c r="H122" s="3">
        <v>7050</v>
      </c>
      <c r="I122" s="26" t="s">
        <v>127</v>
      </c>
      <c r="J122" s="13"/>
    </row>
    <row r="123" spans="1:10" ht="15.75" customHeight="1">
      <c r="A123" s="3">
        <v>87</v>
      </c>
      <c r="B123" s="3" t="s">
        <v>12</v>
      </c>
      <c r="C123" s="8" t="s">
        <v>202</v>
      </c>
      <c r="D123" s="9" t="s">
        <v>203</v>
      </c>
      <c r="E123" s="34">
        <v>0</v>
      </c>
      <c r="F123" s="34">
        <v>1.05</v>
      </c>
      <c r="G123" s="34">
        <v>1.05</v>
      </c>
      <c r="H123" s="3">
        <v>4725</v>
      </c>
      <c r="I123" s="26" t="s">
        <v>15</v>
      </c>
      <c r="J123" s="24"/>
    </row>
    <row r="124" spans="1:10" ht="15.75" customHeight="1">
      <c r="A124" s="3">
        <v>88</v>
      </c>
      <c r="B124" s="3" t="s">
        <v>12</v>
      </c>
      <c r="C124" s="8" t="s">
        <v>204</v>
      </c>
      <c r="D124" s="9" t="s">
        <v>205</v>
      </c>
      <c r="E124" s="34" t="s">
        <v>145</v>
      </c>
      <c r="F124" s="34">
        <v>0.57499999999999996</v>
      </c>
      <c r="G124" s="34">
        <v>0.57999999999999996</v>
      </c>
      <c r="H124" s="3">
        <v>2320</v>
      </c>
      <c r="I124" s="26" t="s">
        <v>146</v>
      </c>
      <c r="J124" s="13"/>
    </row>
    <row r="125" spans="1:10" ht="15.75" customHeight="1">
      <c r="A125" s="3">
        <v>89</v>
      </c>
      <c r="B125" s="3" t="s">
        <v>12</v>
      </c>
      <c r="C125" s="8" t="s">
        <v>206</v>
      </c>
      <c r="D125" s="9" t="s">
        <v>207</v>
      </c>
      <c r="E125" s="25">
        <v>0</v>
      </c>
      <c r="F125" s="25">
        <v>0.14699999999999999</v>
      </c>
      <c r="G125" s="25">
        <v>0.14699999999999999</v>
      </c>
      <c r="H125" s="26">
        <v>485</v>
      </c>
      <c r="I125" s="26" t="s">
        <v>182</v>
      </c>
      <c r="J125" s="13"/>
    </row>
    <row r="126" spans="1:10" ht="37.5" customHeight="1">
      <c r="A126" s="42">
        <v>90</v>
      </c>
      <c r="B126" s="42" t="s">
        <v>12</v>
      </c>
      <c r="C126" s="8" t="s">
        <v>191</v>
      </c>
      <c r="D126" s="9" t="s">
        <v>208</v>
      </c>
      <c r="E126" s="25">
        <v>0</v>
      </c>
      <c r="F126" s="25">
        <v>0.35</v>
      </c>
      <c r="G126" s="25">
        <v>0.35</v>
      </c>
      <c r="H126" s="26">
        <v>1750</v>
      </c>
      <c r="I126" s="26" t="s">
        <v>15</v>
      </c>
      <c r="J126" s="13"/>
    </row>
    <row r="127" spans="1:10" ht="42" customHeight="1">
      <c r="A127" s="3"/>
      <c r="B127" s="3"/>
      <c r="C127" s="7" t="s">
        <v>209</v>
      </c>
      <c r="D127" s="8"/>
      <c r="E127" s="43"/>
      <c r="F127" s="43"/>
      <c r="G127" s="43"/>
      <c r="H127" s="43"/>
      <c r="I127" s="43"/>
    </row>
    <row r="128" spans="1:10" ht="30" customHeight="1">
      <c r="A128" s="3">
        <v>91</v>
      </c>
      <c r="B128" s="3" t="s">
        <v>12</v>
      </c>
      <c r="C128" s="8" t="s">
        <v>210</v>
      </c>
      <c r="D128" s="8" t="s">
        <v>211</v>
      </c>
      <c r="E128" s="10">
        <v>0</v>
      </c>
      <c r="F128" s="3">
        <v>0.31</v>
      </c>
      <c r="G128" s="3">
        <v>0.31</v>
      </c>
      <c r="H128" s="3">
        <v>1860</v>
      </c>
      <c r="I128" s="3" t="s">
        <v>15</v>
      </c>
      <c r="J128" s="32"/>
    </row>
    <row r="129" spans="1:10" ht="15.75" customHeight="1">
      <c r="A129" s="3"/>
      <c r="B129" s="3" t="s">
        <v>12</v>
      </c>
      <c r="C129" s="8"/>
      <c r="D129" s="8"/>
      <c r="E129" s="10">
        <v>0</v>
      </c>
      <c r="F129" s="10">
        <v>0.38800000000000001</v>
      </c>
      <c r="G129" s="10">
        <v>0.38800000000000001</v>
      </c>
      <c r="H129" s="3">
        <f>G129*6*1000</f>
        <v>2328.0000000000005</v>
      </c>
      <c r="I129" s="3" t="s">
        <v>15</v>
      </c>
      <c r="J129" s="32"/>
    </row>
    <row r="130" spans="1:10" ht="15.75" customHeight="1">
      <c r="A130" s="3"/>
      <c r="B130" s="3" t="s">
        <v>12</v>
      </c>
      <c r="C130" s="8"/>
      <c r="D130" s="8"/>
      <c r="E130" s="10">
        <v>0</v>
      </c>
      <c r="F130" s="10">
        <v>0.23100000000000001</v>
      </c>
      <c r="G130" s="10">
        <v>0.23100000000000001</v>
      </c>
      <c r="H130" s="3">
        <f>G130*5*1000</f>
        <v>1155</v>
      </c>
      <c r="I130" s="3" t="s">
        <v>15</v>
      </c>
      <c r="J130" s="32"/>
    </row>
    <row r="131" spans="1:10" ht="15.75" customHeight="1">
      <c r="A131" s="3">
        <v>92</v>
      </c>
      <c r="B131" s="3" t="s">
        <v>12</v>
      </c>
      <c r="C131" s="8" t="s">
        <v>212</v>
      </c>
      <c r="D131" s="9" t="s">
        <v>213</v>
      </c>
      <c r="E131" s="10">
        <v>0</v>
      </c>
      <c r="F131" s="3">
        <v>0.08</v>
      </c>
      <c r="G131" s="10">
        <f t="shared" ref="G131:G132" si="5">F131-E131</f>
        <v>0.08</v>
      </c>
      <c r="H131" s="3">
        <f>G131*5.25*1000</f>
        <v>420</v>
      </c>
      <c r="I131" s="3" t="s">
        <v>58</v>
      </c>
      <c r="J131" s="32"/>
    </row>
    <row r="132" spans="1:10" ht="15.75" customHeight="1">
      <c r="A132" s="3"/>
      <c r="B132" s="3" t="s">
        <v>12</v>
      </c>
      <c r="C132" s="8"/>
      <c r="D132" s="9"/>
      <c r="E132" s="10">
        <v>0.08</v>
      </c>
      <c r="F132" s="3">
        <v>0.82</v>
      </c>
      <c r="G132" s="10">
        <f t="shared" si="5"/>
        <v>0.74</v>
      </c>
      <c r="H132" s="3">
        <v>3885</v>
      </c>
      <c r="I132" s="3" t="s">
        <v>15</v>
      </c>
      <c r="J132" s="32"/>
    </row>
    <row r="133" spans="1:10" ht="15.75" customHeight="1">
      <c r="A133" s="3">
        <v>93</v>
      </c>
      <c r="B133" s="3" t="s">
        <v>12</v>
      </c>
      <c r="C133" s="8" t="s">
        <v>214</v>
      </c>
      <c r="D133" s="8" t="s">
        <v>215</v>
      </c>
      <c r="E133" s="10">
        <v>0</v>
      </c>
      <c r="F133" s="3">
        <v>0.22</v>
      </c>
      <c r="G133" s="3">
        <v>0.22</v>
      </c>
      <c r="H133" s="3">
        <v>1155</v>
      </c>
      <c r="I133" s="3" t="s">
        <v>15</v>
      </c>
      <c r="J133" s="32"/>
    </row>
    <row r="134" spans="1:10" ht="15.75" customHeight="1">
      <c r="A134" s="3">
        <v>94</v>
      </c>
      <c r="B134" s="3" t="s">
        <v>12</v>
      </c>
      <c r="C134" s="8" t="s">
        <v>216</v>
      </c>
      <c r="D134" s="9" t="s">
        <v>217</v>
      </c>
      <c r="E134" s="10">
        <v>0</v>
      </c>
      <c r="F134" s="3">
        <v>0.71</v>
      </c>
      <c r="G134" s="3">
        <v>0.71</v>
      </c>
      <c r="H134" s="3">
        <v>4260</v>
      </c>
      <c r="I134" s="3" t="s">
        <v>15</v>
      </c>
      <c r="J134" s="32"/>
    </row>
    <row r="135" spans="1:10" ht="15.75" customHeight="1">
      <c r="A135" s="3">
        <v>95</v>
      </c>
      <c r="B135" s="3" t="s">
        <v>12</v>
      </c>
      <c r="C135" s="8" t="s">
        <v>218</v>
      </c>
      <c r="D135" s="9" t="s">
        <v>219</v>
      </c>
      <c r="E135" s="10">
        <v>0</v>
      </c>
      <c r="F135" s="10">
        <v>1.32</v>
      </c>
      <c r="G135" s="10">
        <v>1.32</v>
      </c>
      <c r="H135" s="3">
        <v>6600</v>
      </c>
      <c r="I135" s="3" t="s">
        <v>15</v>
      </c>
      <c r="J135" s="32"/>
    </row>
    <row r="136" spans="1:10" ht="15.75" customHeight="1">
      <c r="A136" s="3">
        <v>96</v>
      </c>
      <c r="B136" s="3" t="s">
        <v>12</v>
      </c>
      <c r="C136" s="8" t="s">
        <v>220</v>
      </c>
      <c r="D136" s="9" t="s">
        <v>221</v>
      </c>
      <c r="E136" s="10">
        <v>0</v>
      </c>
      <c r="F136" s="3">
        <v>1.33</v>
      </c>
      <c r="G136" s="3">
        <v>1.33</v>
      </c>
      <c r="H136" s="3">
        <f>G136*5*1000</f>
        <v>6650</v>
      </c>
      <c r="I136" s="3" t="s">
        <v>15</v>
      </c>
      <c r="J136" s="32"/>
    </row>
    <row r="137" spans="1:10" ht="15.75" customHeight="1">
      <c r="A137" s="3">
        <v>97</v>
      </c>
      <c r="B137" s="3" t="s">
        <v>12</v>
      </c>
      <c r="C137" s="8" t="s">
        <v>222</v>
      </c>
      <c r="D137" s="9" t="s">
        <v>223</v>
      </c>
      <c r="E137" s="10">
        <v>0</v>
      </c>
      <c r="F137" s="10">
        <v>5.21</v>
      </c>
      <c r="G137" s="10">
        <v>5.21</v>
      </c>
      <c r="H137" s="44">
        <f>G137*5.25*1000</f>
        <v>27352.5</v>
      </c>
      <c r="I137" s="3" t="s">
        <v>15</v>
      </c>
      <c r="J137" s="32"/>
    </row>
    <row r="138" spans="1:10" ht="15.75" customHeight="1">
      <c r="A138" s="3">
        <v>98</v>
      </c>
      <c r="B138" s="3" t="s">
        <v>12</v>
      </c>
      <c r="C138" s="8" t="s">
        <v>224</v>
      </c>
      <c r="D138" s="8" t="s">
        <v>225</v>
      </c>
      <c r="E138" s="10">
        <v>0</v>
      </c>
      <c r="F138" s="3">
        <v>2.92</v>
      </c>
      <c r="G138" s="3">
        <v>2.92</v>
      </c>
      <c r="H138" s="3">
        <v>15330</v>
      </c>
      <c r="I138" s="3" t="s">
        <v>15</v>
      </c>
      <c r="J138" s="32"/>
    </row>
    <row r="139" spans="1:10" ht="15.75" customHeight="1">
      <c r="A139" s="3">
        <v>99</v>
      </c>
      <c r="B139" s="3" t="s">
        <v>12</v>
      </c>
      <c r="C139" s="8" t="s">
        <v>226</v>
      </c>
      <c r="D139" s="8" t="s">
        <v>227</v>
      </c>
      <c r="E139" s="10">
        <v>0</v>
      </c>
      <c r="F139" s="3">
        <v>3.18</v>
      </c>
      <c r="G139" s="3">
        <v>3.18</v>
      </c>
      <c r="H139" s="3">
        <v>19080</v>
      </c>
      <c r="I139" s="3" t="s">
        <v>15</v>
      </c>
      <c r="J139" s="32"/>
    </row>
    <row r="140" spans="1:10" ht="15" customHeight="1">
      <c r="A140" s="3">
        <v>100</v>
      </c>
      <c r="B140" s="3" t="s">
        <v>12</v>
      </c>
      <c r="C140" s="8" t="s">
        <v>228</v>
      </c>
      <c r="D140" s="9" t="s">
        <v>229</v>
      </c>
      <c r="E140" s="10">
        <v>0</v>
      </c>
      <c r="F140" s="3">
        <v>1.46</v>
      </c>
      <c r="G140" s="3">
        <v>1.46</v>
      </c>
      <c r="H140" s="3">
        <f t="shared" ref="H140:H141" si="6">G140*5.25*1000</f>
        <v>7665</v>
      </c>
      <c r="I140" s="3" t="s">
        <v>15</v>
      </c>
      <c r="J140" s="32"/>
    </row>
    <row r="141" spans="1:10" ht="15.75" customHeight="1">
      <c r="A141" s="3"/>
      <c r="B141" s="3" t="s">
        <v>230</v>
      </c>
      <c r="C141" s="8"/>
      <c r="D141" s="9"/>
      <c r="E141" s="10">
        <v>0</v>
      </c>
      <c r="F141" s="3">
        <v>1.05</v>
      </c>
      <c r="G141" s="3">
        <v>1.05</v>
      </c>
      <c r="H141" s="44">
        <f t="shared" si="6"/>
        <v>5512.5</v>
      </c>
      <c r="I141" s="3" t="s">
        <v>15</v>
      </c>
      <c r="J141" s="32"/>
    </row>
    <row r="142" spans="1:10" ht="15.75" customHeight="1">
      <c r="A142" s="3">
        <v>101</v>
      </c>
      <c r="B142" s="3" t="s">
        <v>12</v>
      </c>
      <c r="C142" s="8" t="s">
        <v>231</v>
      </c>
      <c r="D142" s="8" t="s">
        <v>232</v>
      </c>
      <c r="E142" s="10">
        <v>0</v>
      </c>
      <c r="F142" s="3">
        <v>1.33</v>
      </c>
      <c r="G142" s="3">
        <v>1.33</v>
      </c>
      <c r="H142" s="3">
        <v>7980</v>
      </c>
      <c r="I142" s="3" t="s">
        <v>15</v>
      </c>
      <c r="J142" s="32"/>
    </row>
    <row r="143" spans="1:10" ht="15.75" customHeight="1">
      <c r="A143" s="3">
        <v>102</v>
      </c>
      <c r="B143" s="3" t="s">
        <v>12</v>
      </c>
      <c r="C143" s="8" t="s">
        <v>233</v>
      </c>
      <c r="D143" s="8" t="s">
        <v>234</v>
      </c>
      <c r="E143" s="10">
        <v>0</v>
      </c>
      <c r="F143" s="3">
        <v>0.31</v>
      </c>
      <c r="G143" s="3">
        <v>0.31</v>
      </c>
      <c r="H143" s="3">
        <v>1550</v>
      </c>
      <c r="I143" s="3" t="s">
        <v>15</v>
      </c>
      <c r="J143" s="32"/>
    </row>
    <row r="144" spans="1:10" ht="15.75" customHeight="1">
      <c r="A144" s="3">
        <v>103</v>
      </c>
      <c r="B144" s="3" t="s">
        <v>12</v>
      </c>
      <c r="C144" s="8" t="s">
        <v>235</v>
      </c>
      <c r="D144" s="8" t="s">
        <v>236</v>
      </c>
      <c r="E144" s="10">
        <v>0</v>
      </c>
      <c r="F144" s="3">
        <v>0.69</v>
      </c>
      <c r="G144" s="3">
        <v>0.69</v>
      </c>
      <c r="H144" s="3">
        <v>2760</v>
      </c>
      <c r="I144" s="3" t="s">
        <v>15</v>
      </c>
      <c r="J144" s="32"/>
    </row>
    <row r="145" spans="1:10" ht="15.75" customHeight="1">
      <c r="A145" s="3"/>
      <c r="B145" s="3"/>
      <c r="C145" s="7" t="s">
        <v>237</v>
      </c>
      <c r="D145" s="8"/>
      <c r="E145" s="43"/>
      <c r="F145" s="43"/>
      <c r="G145" s="43"/>
      <c r="H145" s="43"/>
      <c r="I145" s="43"/>
      <c r="J145" s="32"/>
    </row>
    <row r="146" spans="1:10" ht="15.75" customHeight="1">
      <c r="A146" s="3">
        <v>104</v>
      </c>
      <c r="B146" s="3" t="s">
        <v>18</v>
      </c>
      <c r="C146" s="45" t="s">
        <v>238</v>
      </c>
      <c r="D146" s="46" t="s">
        <v>239</v>
      </c>
      <c r="E146" s="47">
        <v>0</v>
      </c>
      <c r="F146" s="47">
        <v>0.45</v>
      </c>
      <c r="G146" s="47">
        <v>0.45</v>
      </c>
      <c r="H146" s="48">
        <v>2925</v>
      </c>
      <c r="I146" s="48" t="s">
        <v>58</v>
      </c>
      <c r="J146" s="49"/>
    </row>
    <row r="147" spans="1:10" ht="15.75" customHeight="1">
      <c r="A147" s="3">
        <v>105</v>
      </c>
      <c r="B147" s="3" t="s">
        <v>18</v>
      </c>
      <c r="C147" s="45" t="s">
        <v>240</v>
      </c>
      <c r="D147" s="50" t="s">
        <v>241</v>
      </c>
      <c r="E147" s="47">
        <v>0</v>
      </c>
      <c r="F147" s="47">
        <v>2.17</v>
      </c>
      <c r="G147" s="48">
        <v>2.17</v>
      </c>
      <c r="H147" s="48">
        <v>14748</v>
      </c>
      <c r="I147" s="48" t="s">
        <v>15</v>
      </c>
      <c r="J147" s="51"/>
    </row>
    <row r="148" spans="1:10" ht="15.75" customHeight="1">
      <c r="A148" s="3">
        <v>106</v>
      </c>
      <c r="B148" s="3" t="s">
        <v>12</v>
      </c>
      <c r="C148" s="45" t="s">
        <v>242</v>
      </c>
      <c r="D148" s="46" t="s">
        <v>243</v>
      </c>
      <c r="E148" s="47">
        <v>0</v>
      </c>
      <c r="F148" s="47">
        <v>1.9</v>
      </c>
      <c r="G148" s="47">
        <v>1.9</v>
      </c>
      <c r="H148" s="48">
        <v>7600</v>
      </c>
      <c r="I148" s="48" t="s">
        <v>15</v>
      </c>
      <c r="J148" s="52"/>
    </row>
    <row r="149" spans="1:10" ht="15.75" customHeight="1">
      <c r="A149" s="3">
        <v>107</v>
      </c>
      <c r="B149" s="3" t="s">
        <v>12</v>
      </c>
      <c r="C149" s="45" t="s">
        <v>244</v>
      </c>
      <c r="D149" s="46" t="s">
        <v>245</v>
      </c>
      <c r="E149" s="47">
        <v>0</v>
      </c>
      <c r="F149" s="47">
        <v>1.7</v>
      </c>
      <c r="G149" s="47">
        <v>1.7</v>
      </c>
      <c r="H149" s="48">
        <v>6800</v>
      </c>
      <c r="I149" s="48" t="s">
        <v>15</v>
      </c>
      <c r="J149" s="52"/>
    </row>
    <row r="150" spans="1:10" ht="15.75" customHeight="1">
      <c r="A150" s="3">
        <v>108</v>
      </c>
      <c r="B150" s="3" t="s">
        <v>12</v>
      </c>
      <c r="C150" s="45" t="s">
        <v>246</v>
      </c>
      <c r="D150" s="46" t="s">
        <v>247</v>
      </c>
      <c r="E150" s="47">
        <v>0</v>
      </c>
      <c r="F150" s="47">
        <v>0.46</v>
      </c>
      <c r="G150" s="47">
        <v>0.46</v>
      </c>
      <c r="H150" s="48">
        <v>1840</v>
      </c>
      <c r="I150" s="48" t="s">
        <v>15</v>
      </c>
      <c r="J150" s="52"/>
    </row>
    <row r="151" spans="1:10" ht="15.75" customHeight="1">
      <c r="A151" s="3">
        <v>109</v>
      </c>
      <c r="B151" s="3" t="s">
        <v>12</v>
      </c>
      <c r="C151" s="45" t="s">
        <v>248</v>
      </c>
      <c r="D151" s="46" t="s">
        <v>249</v>
      </c>
      <c r="E151" s="47">
        <v>0</v>
      </c>
      <c r="F151" s="47">
        <v>0.31</v>
      </c>
      <c r="G151" s="47">
        <v>0.31</v>
      </c>
      <c r="H151" s="48">
        <v>1240</v>
      </c>
      <c r="I151" s="48" t="s">
        <v>15</v>
      </c>
      <c r="J151" s="53"/>
    </row>
    <row r="152" spans="1:10" ht="18.75" customHeight="1">
      <c r="A152" s="3">
        <v>110</v>
      </c>
      <c r="B152" s="3" t="s">
        <v>12</v>
      </c>
      <c r="C152" s="45" t="s">
        <v>250</v>
      </c>
      <c r="D152" s="46" t="s">
        <v>251</v>
      </c>
      <c r="E152" s="47">
        <v>0</v>
      </c>
      <c r="F152" s="47">
        <v>0.09</v>
      </c>
      <c r="G152" s="47">
        <v>0.09</v>
      </c>
      <c r="H152" s="48">
        <v>360</v>
      </c>
      <c r="I152" s="48" t="s">
        <v>58</v>
      </c>
      <c r="J152" s="54"/>
    </row>
    <row r="153" spans="1:10" ht="15.75" customHeight="1">
      <c r="A153" s="3"/>
      <c r="B153" s="3"/>
      <c r="C153" s="45"/>
      <c r="D153" s="46"/>
      <c r="E153" s="47">
        <v>0.09</v>
      </c>
      <c r="F153" s="47">
        <v>3.85</v>
      </c>
      <c r="G153" s="47">
        <v>3.76</v>
      </c>
      <c r="H153" s="48">
        <v>15040</v>
      </c>
      <c r="I153" s="48" t="s">
        <v>15</v>
      </c>
      <c r="J153" s="55"/>
    </row>
    <row r="154" spans="1:10" ht="15.75" customHeight="1">
      <c r="A154" s="26">
        <v>111</v>
      </c>
      <c r="B154" s="26" t="s">
        <v>12</v>
      </c>
      <c r="C154" s="45" t="s">
        <v>252</v>
      </c>
      <c r="D154" s="46" t="s">
        <v>253</v>
      </c>
      <c r="E154" s="47">
        <v>0</v>
      </c>
      <c r="F154" s="47">
        <v>1.5</v>
      </c>
      <c r="G154" s="47">
        <v>1.5</v>
      </c>
      <c r="H154" s="48">
        <v>6000</v>
      </c>
      <c r="I154" s="48" t="s">
        <v>15</v>
      </c>
      <c r="J154" s="54"/>
    </row>
    <row r="155" spans="1:10" ht="15.75" customHeight="1">
      <c r="A155" s="26"/>
      <c r="B155" s="26"/>
      <c r="C155" s="45"/>
      <c r="D155" s="46"/>
      <c r="E155" s="47">
        <v>1.5</v>
      </c>
      <c r="F155" s="47">
        <v>1.7</v>
      </c>
      <c r="G155" s="47">
        <f>F155-E155</f>
        <v>0.19999999999999996</v>
      </c>
      <c r="H155" s="48">
        <v>800</v>
      </c>
      <c r="I155" s="48" t="s">
        <v>27</v>
      </c>
      <c r="J155" s="54"/>
    </row>
    <row r="156" spans="1:10" ht="15.75" customHeight="1">
      <c r="A156" s="3">
        <v>112</v>
      </c>
      <c r="B156" s="3" t="s">
        <v>12</v>
      </c>
      <c r="C156" s="45" t="s">
        <v>254</v>
      </c>
      <c r="D156" s="46" t="s">
        <v>255</v>
      </c>
      <c r="E156" s="47">
        <v>0</v>
      </c>
      <c r="F156" s="47">
        <v>2.1</v>
      </c>
      <c r="G156" s="47">
        <v>2.1</v>
      </c>
      <c r="H156" s="48">
        <v>8400</v>
      </c>
      <c r="I156" s="48" t="s">
        <v>15</v>
      </c>
      <c r="J156" s="56"/>
    </row>
    <row r="157" spans="1:10" ht="15.75" customHeight="1">
      <c r="A157" s="3">
        <v>113</v>
      </c>
      <c r="B157" s="3" t="s">
        <v>12</v>
      </c>
      <c r="C157" s="45" t="s">
        <v>256</v>
      </c>
      <c r="D157" s="46" t="s">
        <v>257</v>
      </c>
      <c r="E157" s="47">
        <v>0</v>
      </c>
      <c r="F157" s="47">
        <v>3.2</v>
      </c>
      <c r="G157" s="47">
        <v>3.2</v>
      </c>
      <c r="H157" s="48">
        <v>12800</v>
      </c>
      <c r="I157" s="48" t="s">
        <v>15</v>
      </c>
      <c r="J157" s="56"/>
    </row>
    <row r="158" spans="1:10" ht="15.75" customHeight="1">
      <c r="A158" s="3">
        <v>114</v>
      </c>
      <c r="B158" s="3" t="s">
        <v>12</v>
      </c>
      <c r="C158" s="45" t="s">
        <v>258</v>
      </c>
      <c r="D158" s="46" t="s">
        <v>259</v>
      </c>
      <c r="E158" s="47">
        <v>0</v>
      </c>
      <c r="F158" s="47">
        <v>1.85</v>
      </c>
      <c r="G158" s="47">
        <v>1.85</v>
      </c>
      <c r="H158" s="48">
        <v>7400</v>
      </c>
      <c r="I158" s="48" t="s">
        <v>15</v>
      </c>
      <c r="J158" s="57"/>
    </row>
    <row r="159" spans="1:10" ht="15.75" customHeight="1">
      <c r="A159" s="3">
        <v>115</v>
      </c>
      <c r="B159" s="3" t="s">
        <v>12</v>
      </c>
      <c r="C159" s="45" t="s">
        <v>260</v>
      </c>
      <c r="D159" s="46" t="s">
        <v>261</v>
      </c>
      <c r="E159" s="47">
        <v>0</v>
      </c>
      <c r="F159" s="47">
        <v>1.2</v>
      </c>
      <c r="G159" s="47">
        <v>1.2</v>
      </c>
      <c r="H159" s="48">
        <v>4800</v>
      </c>
      <c r="I159" s="48" t="s">
        <v>15</v>
      </c>
      <c r="J159" s="58"/>
    </row>
    <row r="160" spans="1:10" ht="15.75" customHeight="1">
      <c r="A160" s="3">
        <v>116</v>
      </c>
      <c r="B160" s="3" t="s">
        <v>18</v>
      </c>
      <c r="C160" s="45" t="s">
        <v>262</v>
      </c>
      <c r="D160" s="46" t="s">
        <v>263</v>
      </c>
      <c r="E160" s="47">
        <v>0</v>
      </c>
      <c r="F160" s="47">
        <v>7.12</v>
      </c>
      <c r="G160" s="47">
        <v>7.12</v>
      </c>
      <c r="H160" s="48">
        <v>49840</v>
      </c>
      <c r="I160" s="48" t="s">
        <v>15</v>
      </c>
      <c r="J160" s="57"/>
    </row>
    <row r="161" spans="1:10" ht="15.75" customHeight="1">
      <c r="A161" s="3">
        <v>117</v>
      </c>
      <c r="B161" s="3" t="s">
        <v>12</v>
      </c>
      <c r="C161" s="45" t="s">
        <v>264</v>
      </c>
      <c r="D161" s="46" t="s">
        <v>265</v>
      </c>
      <c r="E161" s="59">
        <v>0</v>
      </c>
      <c r="F161" s="59">
        <v>0.504</v>
      </c>
      <c r="G161" s="59">
        <v>0.504</v>
      </c>
      <c r="H161" s="48">
        <v>2016</v>
      </c>
      <c r="I161" s="48" t="s">
        <v>15</v>
      </c>
      <c r="J161" s="60"/>
    </row>
    <row r="162" spans="1:10" ht="15.75" customHeight="1">
      <c r="A162" s="3">
        <v>118</v>
      </c>
      <c r="B162" s="3" t="s">
        <v>12</v>
      </c>
      <c r="C162" s="45" t="s">
        <v>266</v>
      </c>
      <c r="D162" s="46" t="s">
        <v>267</v>
      </c>
      <c r="E162" s="59">
        <v>0</v>
      </c>
      <c r="F162" s="59">
        <v>1.0129999999999999</v>
      </c>
      <c r="G162" s="59">
        <v>1.0129999999999999</v>
      </c>
      <c r="H162" s="48">
        <v>5065</v>
      </c>
      <c r="I162" s="48" t="s">
        <v>15</v>
      </c>
      <c r="J162" s="57"/>
    </row>
    <row r="163" spans="1:10" ht="15.75" customHeight="1">
      <c r="A163" s="3">
        <v>119</v>
      </c>
      <c r="B163" s="3" t="s">
        <v>12</v>
      </c>
      <c r="C163" s="45" t="s">
        <v>268</v>
      </c>
      <c r="D163" s="46" t="s">
        <v>68</v>
      </c>
      <c r="E163" s="59">
        <v>0</v>
      </c>
      <c r="F163" s="59">
        <v>0.33400000000000002</v>
      </c>
      <c r="G163" s="59">
        <v>0.33400000000000002</v>
      </c>
      <c r="H163" s="48">
        <v>1336</v>
      </c>
      <c r="I163" s="48" t="s">
        <v>15</v>
      </c>
      <c r="J163" s="56"/>
    </row>
    <row r="164" spans="1:10" ht="15.75" customHeight="1">
      <c r="A164" s="3">
        <v>120</v>
      </c>
      <c r="B164" s="3" t="s">
        <v>12</v>
      </c>
      <c r="C164" s="45" t="s">
        <v>269</v>
      </c>
      <c r="D164" s="46" t="s">
        <v>270</v>
      </c>
      <c r="E164" s="59">
        <v>0</v>
      </c>
      <c r="F164" s="59">
        <v>0.34399999999999997</v>
      </c>
      <c r="G164" s="59">
        <v>0.34399999999999997</v>
      </c>
      <c r="H164" s="48">
        <v>1376</v>
      </c>
      <c r="I164" s="48" t="s">
        <v>15</v>
      </c>
      <c r="J164" s="56"/>
    </row>
    <row r="165" spans="1:10" ht="15.75" customHeight="1">
      <c r="A165" s="3">
        <v>121</v>
      </c>
      <c r="B165" s="3" t="s">
        <v>12</v>
      </c>
      <c r="C165" s="45" t="s">
        <v>271</v>
      </c>
      <c r="D165" s="50" t="s">
        <v>272</v>
      </c>
      <c r="E165" s="59">
        <v>0</v>
      </c>
      <c r="F165" s="59">
        <v>0.4</v>
      </c>
      <c r="G165" s="59">
        <v>0.4</v>
      </c>
      <c r="H165" s="48">
        <v>1600</v>
      </c>
      <c r="I165" s="48" t="s">
        <v>15</v>
      </c>
      <c r="J165" s="57"/>
    </row>
    <row r="166" spans="1:10" ht="15.75" customHeight="1">
      <c r="A166" s="3">
        <v>122</v>
      </c>
      <c r="B166" s="3" t="s">
        <v>12</v>
      </c>
      <c r="C166" s="45" t="s">
        <v>273</v>
      </c>
      <c r="D166" s="61" t="s">
        <v>274</v>
      </c>
      <c r="E166" s="47">
        <v>0</v>
      </c>
      <c r="F166" s="48">
        <v>1.08</v>
      </c>
      <c r="G166" s="48">
        <v>1.08</v>
      </c>
      <c r="H166" s="48">
        <v>4320</v>
      </c>
      <c r="I166" s="48" t="s">
        <v>15</v>
      </c>
      <c r="J166" s="56"/>
    </row>
    <row r="167" spans="1:10" ht="15.75" customHeight="1">
      <c r="A167" s="3">
        <v>123</v>
      </c>
      <c r="B167" s="3" t="s">
        <v>12</v>
      </c>
      <c r="C167" s="45" t="s">
        <v>275</v>
      </c>
      <c r="D167" s="62" t="s">
        <v>276</v>
      </c>
      <c r="E167" s="47">
        <v>0</v>
      </c>
      <c r="F167" s="48">
        <v>0.45</v>
      </c>
      <c r="G167" s="48">
        <v>0.45</v>
      </c>
      <c r="H167" s="48">
        <v>1800</v>
      </c>
      <c r="I167" s="48" t="s">
        <v>15</v>
      </c>
      <c r="J167" s="56"/>
    </row>
    <row r="168" spans="1:10" ht="15.75" customHeight="1">
      <c r="A168" s="3">
        <v>124</v>
      </c>
      <c r="B168" s="3" t="s">
        <v>12</v>
      </c>
      <c r="C168" s="45" t="s">
        <v>277</v>
      </c>
      <c r="D168" s="62" t="s">
        <v>278</v>
      </c>
      <c r="E168" s="47">
        <v>0</v>
      </c>
      <c r="F168" s="47">
        <v>2.2000000000000002</v>
      </c>
      <c r="G168" s="47">
        <v>2.2000000000000002</v>
      </c>
      <c r="H168" s="48">
        <v>8800</v>
      </c>
      <c r="I168" s="48" t="s">
        <v>15</v>
      </c>
      <c r="J168" s="56"/>
    </row>
    <row r="169" spans="1:10" ht="15.75" customHeight="1">
      <c r="A169" s="3">
        <v>125</v>
      </c>
      <c r="B169" s="3" t="s">
        <v>12</v>
      </c>
      <c r="C169" s="45" t="s">
        <v>279</v>
      </c>
      <c r="D169" s="62" t="s">
        <v>280</v>
      </c>
      <c r="E169" s="47">
        <v>0</v>
      </c>
      <c r="F169" s="48">
        <v>0.77</v>
      </c>
      <c r="G169" s="48">
        <v>0.77</v>
      </c>
      <c r="H169" s="48">
        <v>3080</v>
      </c>
      <c r="I169" s="48" t="s">
        <v>15</v>
      </c>
      <c r="J169" s="56"/>
    </row>
    <row r="170" spans="1:10" ht="15.75" customHeight="1">
      <c r="A170" s="3">
        <v>126</v>
      </c>
      <c r="B170" s="3" t="s">
        <v>12</v>
      </c>
      <c r="C170" s="45" t="s">
        <v>281</v>
      </c>
      <c r="D170" s="62" t="s">
        <v>282</v>
      </c>
      <c r="E170" s="47">
        <v>0</v>
      </c>
      <c r="F170" s="47">
        <v>2.5</v>
      </c>
      <c r="G170" s="47">
        <v>2.5</v>
      </c>
      <c r="H170" s="48">
        <v>10000</v>
      </c>
      <c r="I170" s="48" t="s">
        <v>15</v>
      </c>
      <c r="J170" s="56"/>
    </row>
    <row r="171" spans="1:10" ht="15.75" customHeight="1">
      <c r="A171" s="3">
        <v>127</v>
      </c>
      <c r="B171" s="3" t="s">
        <v>12</v>
      </c>
      <c r="C171" s="45" t="s">
        <v>283</v>
      </c>
      <c r="D171" s="46" t="s">
        <v>284</v>
      </c>
      <c r="E171" s="47">
        <v>0</v>
      </c>
      <c r="F171" s="48">
        <v>1.95</v>
      </c>
      <c r="G171" s="48">
        <v>1.95</v>
      </c>
      <c r="H171" s="48">
        <v>7800</v>
      </c>
      <c r="I171" s="48" t="s">
        <v>15</v>
      </c>
      <c r="J171" s="57"/>
    </row>
    <row r="172" spans="1:10" ht="15.75" customHeight="1">
      <c r="A172" s="3">
        <v>128</v>
      </c>
      <c r="B172" s="3" t="s">
        <v>12</v>
      </c>
      <c r="C172" s="45" t="s">
        <v>285</v>
      </c>
      <c r="D172" s="46" t="s">
        <v>286</v>
      </c>
      <c r="E172" s="47">
        <v>0</v>
      </c>
      <c r="F172" s="47">
        <v>0.5</v>
      </c>
      <c r="G172" s="47">
        <v>0.5</v>
      </c>
      <c r="H172" s="48">
        <v>2500</v>
      </c>
      <c r="I172" s="48" t="s">
        <v>15</v>
      </c>
      <c r="J172" s="56"/>
    </row>
    <row r="173" spans="1:10" ht="15.75" customHeight="1">
      <c r="A173" s="3">
        <v>129</v>
      </c>
      <c r="B173" s="3" t="s">
        <v>12</v>
      </c>
      <c r="C173" s="45" t="s">
        <v>287</v>
      </c>
      <c r="D173" s="46" t="s">
        <v>288</v>
      </c>
      <c r="E173" s="47">
        <v>0</v>
      </c>
      <c r="F173" s="47">
        <v>0.27</v>
      </c>
      <c r="G173" s="47">
        <v>0.27</v>
      </c>
      <c r="H173" s="48">
        <v>1080</v>
      </c>
      <c r="I173" s="48" t="s">
        <v>27</v>
      </c>
      <c r="J173" s="57"/>
    </row>
    <row r="174" spans="1:10" ht="15.75" customHeight="1">
      <c r="A174" s="3">
        <v>130</v>
      </c>
      <c r="B174" s="3" t="s">
        <v>12</v>
      </c>
      <c r="C174" s="45" t="s">
        <v>289</v>
      </c>
      <c r="D174" s="62" t="s">
        <v>290</v>
      </c>
      <c r="E174" s="47">
        <v>0</v>
      </c>
      <c r="F174" s="47">
        <v>0.4</v>
      </c>
      <c r="G174" s="47">
        <v>0.4</v>
      </c>
      <c r="H174" s="48">
        <v>1600</v>
      </c>
      <c r="I174" s="48" t="s">
        <v>27</v>
      </c>
      <c r="J174" s="56"/>
    </row>
    <row r="175" spans="1:10" ht="15.75" customHeight="1">
      <c r="A175" s="3">
        <v>131</v>
      </c>
      <c r="B175" s="3" t="s">
        <v>12</v>
      </c>
      <c r="C175" s="45" t="s">
        <v>291</v>
      </c>
      <c r="D175" s="62" t="s">
        <v>292</v>
      </c>
      <c r="E175" s="47">
        <v>0</v>
      </c>
      <c r="F175" s="47">
        <v>0.1</v>
      </c>
      <c r="G175" s="47">
        <v>0.1</v>
      </c>
      <c r="H175" s="48">
        <v>400</v>
      </c>
      <c r="I175" s="48" t="s">
        <v>27</v>
      </c>
      <c r="J175" s="56"/>
    </row>
    <row r="176" spans="1:10" ht="15.75" customHeight="1">
      <c r="A176" s="3">
        <v>132</v>
      </c>
      <c r="B176" s="3" t="s">
        <v>12</v>
      </c>
      <c r="C176" s="45" t="s">
        <v>293</v>
      </c>
      <c r="D176" s="46" t="s">
        <v>294</v>
      </c>
      <c r="E176" s="47">
        <v>0</v>
      </c>
      <c r="F176" s="48">
        <v>0.78</v>
      </c>
      <c r="G176" s="48">
        <v>0.78</v>
      </c>
      <c r="H176" s="48">
        <v>3120</v>
      </c>
      <c r="I176" s="48" t="s">
        <v>27</v>
      </c>
      <c r="J176" s="56"/>
    </row>
    <row r="177" spans="1:10" ht="15.75" customHeight="1">
      <c r="A177" s="3">
        <v>133</v>
      </c>
      <c r="B177" s="3" t="s">
        <v>12</v>
      </c>
      <c r="C177" s="45" t="s">
        <v>295</v>
      </c>
      <c r="D177" s="46" t="s">
        <v>296</v>
      </c>
      <c r="E177" s="59">
        <v>0</v>
      </c>
      <c r="F177" s="59">
        <v>0.2</v>
      </c>
      <c r="G177" s="59">
        <v>0.2</v>
      </c>
      <c r="H177" s="48">
        <v>800</v>
      </c>
      <c r="I177" s="48" t="s">
        <v>58</v>
      </c>
      <c r="J177" s="52"/>
    </row>
    <row r="178" spans="1:10" ht="15.75" customHeight="1">
      <c r="A178" s="3"/>
      <c r="B178" s="3"/>
      <c r="C178" s="45"/>
      <c r="D178" s="46"/>
      <c r="E178" s="59">
        <v>0.2</v>
      </c>
      <c r="F178" s="59">
        <v>0.47</v>
      </c>
      <c r="G178" s="59">
        <v>0.27</v>
      </c>
      <c r="H178" s="48">
        <v>1080</v>
      </c>
      <c r="I178" s="48" t="s">
        <v>15</v>
      </c>
      <c r="J178" s="52"/>
    </row>
    <row r="179" spans="1:10" ht="15.75" customHeight="1">
      <c r="A179" s="3"/>
      <c r="B179" s="3"/>
      <c r="C179" s="7" t="s">
        <v>297</v>
      </c>
      <c r="D179" s="8"/>
      <c r="E179" s="43"/>
      <c r="F179" s="43"/>
      <c r="G179" s="43"/>
      <c r="H179" s="43"/>
      <c r="I179" s="43"/>
      <c r="J179" s="32"/>
    </row>
    <row r="180" spans="1:10" ht="15" customHeight="1">
      <c r="A180" s="3">
        <v>134</v>
      </c>
      <c r="B180" s="3" t="s">
        <v>18</v>
      </c>
      <c r="C180" s="8" t="s">
        <v>298</v>
      </c>
      <c r="D180" s="8" t="s">
        <v>299</v>
      </c>
      <c r="E180" s="10">
        <v>0</v>
      </c>
      <c r="F180" s="3">
        <v>2.4500000000000002</v>
      </c>
      <c r="G180" s="3">
        <v>2.4500000000000002</v>
      </c>
      <c r="H180" s="3">
        <f t="shared" ref="H180:H182" si="7">G180*5/0.001</f>
        <v>12250</v>
      </c>
      <c r="I180" s="3" t="s">
        <v>15</v>
      </c>
      <c r="J180" s="63"/>
    </row>
    <row r="181" spans="1:10" ht="15.75" customHeight="1">
      <c r="A181" s="3"/>
      <c r="B181" s="3"/>
      <c r="C181" s="8"/>
      <c r="D181" s="8"/>
      <c r="E181" s="3">
        <v>2.4500000000000002</v>
      </c>
      <c r="F181" s="3">
        <v>2.62</v>
      </c>
      <c r="G181" s="3">
        <v>0.17</v>
      </c>
      <c r="H181" s="3">
        <f t="shared" si="7"/>
        <v>850.00000000000011</v>
      </c>
      <c r="I181" s="3" t="s">
        <v>58</v>
      </c>
      <c r="J181" s="63"/>
    </row>
    <row r="182" spans="1:10" ht="15.75" customHeight="1">
      <c r="A182" s="3">
        <v>135</v>
      </c>
      <c r="B182" s="3" t="s">
        <v>18</v>
      </c>
      <c r="C182" s="8" t="s">
        <v>300</v>
      </c>
      <c r="D182" s="8" t="s">
        <v>301</v>
      </c>
      <c r="E182" s="10">
        <v>0</v>
      </c>
      <c r="F182" s="3">
        <v>1.31</v>
      </c>
      <c r="G182" s="3">
        <v>1.31</v>
      </c>
      <c r="H182" s="3">
        <f t="shared" si="7"/>
        <v>6550.0000000000009</v>
      </c>
      <c r="I182" s="3" t="s">
        <v>15</v>
      </c>
      <c r="J182" s="64"/>
    </row>
    <row r="183" spans="1:10" ht="15.75" customHeight="1">
      <c r="A183" s="3">
        <v>136</v>
      </c>
      <c r="B183" s="3" t="s">
        <v>18</v>
      </c>
      <c r="C183" s="8" t="s">
        <v>302</v>
      </c>
      <c r="D183" s="8" t="s">
        <v>303</v>
      </c>
      <c r="E183" s="10">
        <v>0</v>
      </c>
      <c r="F183" s="3">
        <v>3.45</v>
      </c>
      <c r="G183" s="3">
        <v>3.45</v>
      </c>
      <c r="H183" s="3">
        <f>G183*4.5/0.001</f>
        <v>15525</v>
      </c>
      <c r="I183" s="3" t="s">
        <v>15</v>
      </c>
      <c r="J183" s="65"/>
    </row>
    <row r="184" spans="1:10" ht="15.75" customHeight="1">
      <c r="A184" s="3">
        <v>137</v>
      </c>
      <c r="B184" s="3" t="s">
        <v>12</v>
      </c>
      <c r="C184" s="8" t="s">
        <v>304</v>
      </c>
      <c r="D184" s="8" t="s">
        <v>305</v>
      </c>
      <c r="E184" s="10">
        <v>0</v>
      </c>
      <c r="F184" s="3">
        <v>4.34</v>
      </c>
      <c r="G184" s="3">
        <v>4.34</v>
      </c>
      <c r="H184" s="3">
        <f t="shared" ref="H184:H185" si="8">G184*4/0.001</f>
        <v>17360</v>
      </c>
      <c r="I184" s="3" t="s">
        <v>15</v>
      </c>
      <c r="J184" s="56"/>
    </row>
    <row r="185" spans="1:10" ht="15.75" customHeight="1">
      <c r="A185" s="3">
        <v>138</v>
      </c>
      <c r="B185" s="3" t="s">
        <v>12</v>
      </c>
      <c r="C185" s="8" t="s">
        <v>306</v>
      </c>
      <c r="D185" s="8" t="s">
        <v>307</v>
      </c>
      <c r="E185" s="10">
        <v>0</v>
      </c>
      <c r="F185" s="3">
        <v>4.03</v>
      </c>
      <c r="G185" s="3">
        <v>4.03</v>
      </c>
      <c r="H185" s="3">
        <f t="shared" si="8"/>
        <v>16120</v>
      </c>
      <c r="I185" s="3" t="s">
        <v>15</v>
      </c>
      <c r="J185" s="65"/>
    </row>
    <row r="186" spans="1:10" ht="15.75" customHeight="1">
      <c r="A186" s="3">
        <v>139</v>
      </c>
      <c r="B186" s="3" t="s">
        <v>12</v>
      </c>
      <c r="C186" s="8" t="s">
        <v>308</v>
      </c>
      <c r="D186" s="8" t="s">
        <v>309</v>
      </c>
      <c r="E186" s="10">
        <v>0</v>
      </c>
      <c r="F186" s="3">
        <v>3.33</v>
      </c>
      <c r="G186" s="3">
        <v>3.33</v>
      </c>
      <c r="H186" s="3">
        <f>G186*5/0.001</f>
        <v>16650</v>
      </c>
      <c r="I186" s="3" t="s">
        <v>15</v>
      </c>
      <c r="J186" s="56"/>
    </row>
    <row r="187" spans="1:10" ht="15.75" customHeight="1">
      <c r="A187" s="3">
        <v>140</v>
      </c>
      <c r="B187" s="3" t="s">
        <v>12</v>
      </c>
      <c r="C187" s="8" t="s">
        <v>310</v>
      </c>
      <c r="D187" s="8" t="s">
        <v>311</v>
      </c>
      <c r="E187" s="10">
        <v>0</v>
      </c>
      <c r="F187" s="3">
        <v>1.69</v>
      </c>
      <c r="G187" s="3">
        <v>1.69</v>
      </c>
      <c r="H187" s="3">
        <f>G187*4/0.001</f>
        <v>6760</v>
      </c>
      <c r="I187" s="3" t="s">
        <v>15</v>
      </c>
      <c r="J187" s="65"/>
    </row>
    <row r="188" spans="1:10" ht="15.75" customHeight="1">
      <c r="A188" s="3">
        <v>141</v>
      </c>
      <c r="B188" s="3" t="s">
        <v>12</v>
      </c>
      <c r="C188" s="8" t="s">
        <v>312</v>
      </c>
      <c r="D188" s="8" t="s">
        <v>313</v>
      </c>
      <c r="E188" s="10">
        <v>0</v>
      </c>
      <c r="F188" s="10">
        <v>2.7</v>
      </c>
      <c r="G188" s="10">
        <v>2.7</v>
      </c>
      <c r="H188" s="3">
        <f>G188*5/0.001</f>
        <v>13500</v>
      </c>
      <c r="I188" s="3" t="s">
        <v>15</v>
      </c>
      <c r="J188" s="65"/>
    </row>
    <row r="189" spans="1:10" ht="15.75" customHeight="1">
      <c r="A189" s="3">
        <v>142</v>
      </c>
      <c r="B189" s="3" t="s">
        <v>18</v>
      </c>
      <c r="C189" s="8" t="s">
        <v>314</v>
      </c>
      <c r="D189" s="8" t="s">
        <v>315</v>
      </c>
      <c r="E189" s="10">
        <v>0</v>
      </c>
      <c r="F189" s="3">
        <v>1.89</v>
      </c>
      <c r="G189" s="3">
        <v>1.89</v>
      </c>
      <c r="H189" s="3">
        <f>G189*4.5/0.001</f>
        <v>8504.9999999999982</v>
      </c>
      <c r="I189" s="3" t="s">
        <v>15</v>
      </c>
      <c r="J189" s="56"/>
    </row>
    <row r="190" spans="1:10" ht="15.75" customHeight="1">
      <c r="A190" s="3">
        <v>143</v>
      </c>
      <c r="B190" s="3" t="s">
        <v>12</v>
      </c>
      <c r="C190" s="8" t="s">
        <v>316</v>
      </c>
      <c r="D190" s="8" t="s">
        <v>317</v>
      </c>
      <c r="E190" s="10">
        <v>0</v>
      </c>
      <c r="F190" s="10">
        <v>1.1000000000000001</v>
      </c>
      <c r="G190" s="10">
        <v>1.1000000000000001</v>
      </c>
      <c r="H190" s="3">
        <f t="shared" ref="H190:H192" si="9">G190*5/0.001</f>
        <v>5500</v>
      </c>
      <c r="I190" s="3" t="s">
        <v>15</v>
      </c>
      <c r="J190" s="65"/>
    </row>
    <row r="191" spans="1:10" ht="15.75" customHeight="1">
      <c r="A191" s="3">
        <v>144</v>
      </c>
      <c r="B191" s="3" t="s">
        <v>12</v>
      </c>
      <c r="C191" s="8" t="s">
        <v>318</v>
      </c>
      <c r="D191" s="8" t="s">
        <v>319</v>
      </c>
      <c r="E191" s="10">
        <v>0</v>
      </c>
      <c r="F191" s="3">
        <v>1.81</v>
      </c>
      <c r="G191" s="3">
        <v>1.81</v>
      </c>
      <c r="H191" s="3">
        <f t="shared" si="9"/>
        <v>9050</v>
      </c>
      <c r="I191" s="3" t="s">
        <v>15</v>
      </c>
      <c r="J191" s="65"/>
    </row>
    <row r="192" spans="1:10" ht="15.75" customHeight="1">
      <c r="A192" s="3">
        <v>145</v>
      </c>
      <c r="B192" s="3" t="s">
        <v>12</v>
      </c>
      <c r="C192" s="8" t="s">
        <v>320</v>
      </c>
      <c r="D192" s="8" t="s">
        <v>321</v>
      </c>
      <c r="E192" s="10">
        <v>0</v>
      </c>
      <c r="F192" s="3">
        <v>0.87</v>
      </c>
      <c r="G192" s="3">
        <v>0.87</v>
      </c>
      <c r="H192" s="3">
        <f t="shared" si="9"/>
        <v>4350</v>
      </c>
      <c r="I192" s="3" t="s">
        <v>15</v>
      </c>
      <c r="J192" s="65"/>
    </row>
    <row r="193" spans="1:10" ht="15.75" customHeight="1">
      <c r="A193" s="3">
        <v>146</v>
      </c>
      <c r="B193" s="3" t="s">
        <v>12</v>
      </c>
      <c r="C193" s="8" t="s">
        <v>322</v>
      </c>
      <c r="D193" s="8" t="s">
        <v>323</v>
      </c>
      <c r="E193" s="10">
        <v>0</v>
      </c>
      <c r="F193" s="3">
        <v>0.79</v>
      </c>
      <c r="G193" s="3">
        <v>0.79</v>
      </c>
      <c r="H193" s="3">
        <f>G193*4/0.001</f>
        <v>3160</v>
      </c>
      <c r="I193" s="3" t="s">
        <v>15</v>
      </c>
      <c r="J193" s="65"/>
    </row>
    <row r="194" spans="1:10" ht="15.75" customHeight="1">
      <c r="A194" s="3">
        <v>147</v>
      </c>
      <c r="B194" s="3" t="s">
        <v>12</v>
      </c>
      <c r="C194" s="8" t="s">
        <v>324</v>
      </c>
      <c r="D194" s="8" t="s">
        <v>325</v>
      </c>
      <c r="E194" s="10">
        <v>0</v>
      </c>
      <c r="F194" s="3">
        <v>0.99</v>
      </c>
      <c r="G194" s="3">
        <v>0.99</v>
      </c>
      <c r="H194" s="3">
        <f>G194*3/0.001</f>
        <v>2969.9999999999995</v>
      </c>
      <c r="I194" s="3" t="s">
        <v>15</v>
      </c>
      <c r="J194" s="66"/>
    </row>
    <row r="195" spans="1:10" ht="15.75" customHeight="1">
      <c r="A195" s="3">
        <v>148</v>
      </c>
      <c r="B195" s="3" t="s">
        <v>12</v>
      </c>
      <c r="C195" s="8" t="s">
        <v>326</v>
      </c>
      <c r="D195" s="8" t="s">
        <v>327</v>
      </c>
      <c r="E195" s="10">
        <v>0</v>
      </c>
      <c r="F195" s="3">
        <v>0.26</v>
      </c>
      <c r="G195" s="3">
        <v>0.26</v>
      </c>
      <c r="H195" s="3">
        <f>G195*4/0.001</f>
        <v>1040</v>
      </c>
      <c r="I195" s="3" t="s">
        <v>58</v>
      </c>
      <c r="J195" s="65"/>
    </row>
    <row r="196" spans="1:10" ht="15.75" customHeight="1">
      <c r="A196" s="3">
        <v>149</v>
      </c>
      <c r="B196" s="3" t="s">
        <v>12</v>
      </c>
      <c r="C196" s="8" t="s">
        <v>328</v>
      </c>
      <c r="D196" s="8" t="s">
        <v>329</v>
      </c>
      <c r="E196" s="10">
        <v>0</v>
      </c>
      <c r="F196" s="3">
        <v>0.25</v>
      </c>
      <c r="G196" s="3">
        <v>0.25</v>
      </c>
      <c r="H196" s="3">
        <f t="shared" ref="H196:H197" si="10">G196*3/0.001</f>
        <v>750</v>
      </c>
      <c r="I196" s="3" t="s">
        <v>15</v>
      </c>
      <c r="J196" s="65"/>
    </row>
    <row r="197" spans="1:10" ht="15.75" customHeight="1">
      <c r="A197" s="3">
        <v>150</v>
      </c>
      <c r="B197" s="3" t="s">
        <v>12</v>
      </c>
      <c r="C197" s="8" t="s">
        <v>330</v>
      </c>
      <c r="D197" s="8" t="s">
        <v>331</v>
      </c>
      <c r="E197" s="10">
        <v>0</v>
      </c>
      <c r="F197" s="3">
        <v>0.38</v>
      </c>
      <c r="G197" s="3">
        <v>0.38</v>
      </c>
      <c r="H197" s="3">
        <f t="shared" si="10"/>
        <v>1140</v>
      </c>
      <c r="I197" s="3" t="s">
        <v>15</v>
      </c>
      <c r="J197" s="67"/>
    </row>
    <row r="198" spans="1:10" ht="15.75" customHeight="1">
      <c r="A198" s="3">
        <v>151</v>
      </c>
      <c r="B198" s="3" t="s">
        <v>18</v>
      </c>
      <c r="C198" s="8" t="s">
        <v>332</v>
      </c>
      <c r="D198" s="8" t="s">
        <v>333</v>
      </c>
      <c r="E198" s="10">
        <v>0</v>
      </c>
      <c r="F198" s="10">
        <v>1.44</v>
      </c>
      <c r="G198" s="10">
        <v>1.44</v>
      </c>
      <c r="H198" s="3">
        <f>G198*7/0.001</f>
        <v>10080</v>
      </c>
      <c r="I198" s="3" t="s">
        <v>15</v>
      </c>
      <c r="J198" s="66"/>
    </row>
    <row r="199" spans="1:10" ht="15.75" customHeight="1">
      <c r="A199" s="3">
        <v>152</v>
      </c>
      <c r="B199" s="3" t="s">
        <v>12</v>
      </c>
      <c r="C199" s="8" t="s">
        <v>334</v>
      </c>
      <c r="D199" s="8" t="s">
        <v>88</v>
      </c>
      <c r="E199" s="68">
        <v>0</v>
      </c>
      <c r="F199" s="68">
        <v>0.3</v>
      </c>
      <c r="G199" s="68">
        <v>0.3</v>
      </c>
      <c r="H199" s="3">
        <f>G199*4/0.001</f>
        <v>1200</v>
      </c>
      <c r="I199" s="3" t="s">
        <v>15</v>
      </c>
      <c r="J199" s="65"/>
    </row>
    <row r="200" spans="1:10" ht="15.75" customHeight="1">
      <c r="A200" s="26">
        <v>153</v>
      </c>
      <c r="B200" s="3" t="s">
        <v>12</v>
      </c>
      <c r="C200" s="8" t="s">
        <v>335</v>
      </c>
      <c r="D200" s="8" t="s">
        <v>336</v>
      </c>
      <c r="E200" s="68">
        <v>0</v>
      </c>
      <c r="F200" s="3">
        <v>0.34300000000000003</v>
      </c>
      <c r="G200" s="3">
        <v>0.34300000000000003</v>
      </c>
      <c r="H200" s="44">
        <f t="shared" ref="H200:H201" si="11">G200*3.3/0.001</f>
        <v>1131.9000000000001</v>
      </c>
      <c r="I200" s="3" t="s">
        <v>58</v>
      </c>
      <c r="J200" s="69"/>
    </row>
    <row r="201" spans="1:10" ht="15.75" customHeight="1">
      <c r="A201" s="26"/>
      <c r="B201" s="26"/>
      <c r="C201" s="8"/>
      <c r="D201" s="8"/>
      <c r="E201" s="68">
        <v>0.34300000000000003</v>
      </c>
      <c r="F201" s="68">
        <v>0.63</v>
      </c>
      <c r="G201" s="3">
        <v>0.28699999999999998</v>
      </c>
      <c r="H201" s="44">
        <f t="shared" si="11"/>
        <v>947.0999999999998</v>
      </c>
      <c r="I201" s="3" t="s">
        <v>15</v>
      </c>
      <c r="J201" s="69"/>
    </row>
    <row r="202" spans="1:10" ht="15.75" customHeight="1">
      <c r="A202" s="3">
        <v>154</v>
      </c>
      <c r="B202" s="3" t="s">
        <v>12</v>
      </c>
      <c r="C202" s="8" t="s">
        <v>337</v>
      </c>
      <c r="D202" s="8" t="s">
        <v>84</v>
      </c>
      <c r="E202" s="68">
        <v>0</v>
      </c>
      <c r="F202" s="3">
        <v>0.23699999999999999</v>
      </c>
      <c r="G202" s="3">
        <v>0.23699999999999999</v>
      </c>
      <c r="H202" s="44">
        <f>G202*3.5/0.001</f>
        <v>829.49999999999989</v>
      </c>
      <c r="I202" s="3" t="s">
        <v>15</v>
      </c>
      <c r="J202" s="65"/>
    </row>
    <row r="203" spans="1:10" ht="15" customHeight="1">
      <c r="A203" s="3">
        <v>155</v>
      </c>
      <c r="B203" s="3" t="s">
        <v>12</v>
      </c>
      <c r="C203" s="8" t="s">
        <v>338</v>
      </c>
      <c r="D203" s="8" t="s">
        <v>86</v>
      </c>
      <c r="E203" s="68">
        <v>0</v>
      </c>
      <c r="F203" s="68">
        <v>0.122</v>
      </c>
      <c r="G203" s="68">
        <v>0.122</v>
      </c>
      <c r="H203" s="3">
        <f t="shared" ref="H203:H204" si="12">G203*4/0.001</f>
        <v>488</v>
      </c>
      <c r="I203" s="3" t="s">
        <v>15</v>
      </c>
      <c r="J203" s="70"/>
    </row>
    <row r="204" spans="1:10" ht="15.75" customHeight="1">
      <c r="A204" s="3"/>
      <c r="B204" s="3"/>
      <c r="C204" s="8"/>
      <c r="D204" s="8"/>
      <c r="E204" s="68">
        <v>0.122</v>
      </c>
      <c r="F204" s="3">
        <v>0.50700000000000001</v>
      </c>
      <c r="G204" s="68">
        <v>0.38500000000000001</v>
      </c>
      <c r="H204" s="3">
        <f t="shared" si="12"/>
        <v>1540</v>
      </c>
      <c r="I204" s="3" t="s">
        <v>58</v>
      </c>
      <c r="J204" s="70"/>
    </row>
    <row r="205" spans="1:10" ht="15.75" customHeight="1">
      <c r="A205" s="3">
        <v>156</v>
      </c>
      <c r="B205" s="3" t="s">
        <v>12</v>
      </c>
      <c r="C205" s="8" t="s">
        <v>339</v>
      </c>
      <c r="D205" s="8" t="s">
        <v>60</v>
      </c>
      <c r="E205" s="68">
        <v>0</v>
      </c>
      <c r="F205" s="3">
        <v>0.20499999999999999</v>
      </c>
      <c r="G205" s="3">
        <v>0.20499999999999999</v>
      </c>
      <c r="H205" s="3">
        <f t="shared" ref="H205:H208" si="13">G205*3/0.001</f>
        <v>615</v>
      </c>
      <c r="I205" s="3" t="s">
        <v>58</v>
      </c>
      <c r="J205" s="65"/>
    </row>
    <row r="206" spans="1:10" ht="15.75" customHeight="1">
      <c r="A206" s="3">
        <v>157</v>
      </c>
      <c r="B206" s="3" t="s">
        <v>12</v>
      </c>
      <c r="C206" s="8" t="s">
        <v>340</v>
      </c>
      <c r="D206" s="8" t="s">
        <v>341</v>
      </c>
      <c r="E206" s="68">
        <v>0</v>
      </c>
      <c r="F206" s="68">
        <v>0.45300000000000001</v>
      </c>
      <c r="G206" s="68">
        <v>0.45300000000000001</v>
      </c>
      <c r="H206" s="3">
        <f t="shared" si="13"/>
        <v>1359</v>
      </c>
      <c r="I206" s="3" t="s">
        <v>15</v>
      </c>
      <c r="J206" s="67"/>
    </row>
    <row r="207" spans="1:10" ht="15" customHeight="1">
      <c r="A207" s="3">
        <v>158</v>
      </c>
      <c r="B207" s="3" t="s">
        <v>12</v>
      </c>
      <c r="C207" s="8" t="s">
        <v>342</v>
      </c>
      <c r="D207" s="8" t="s">
        <v>343</v>
      </c>
      <c r="E207" s="68">
        <v>0</v>
      </c>
      <c r="F207" s="68">
        <v>0.31</v>
      </c>
      <c r="G207" s="68">
        <v>0.31</v>
      </c>
      <c r="H207" s="3">
        <f t="shared" si="13"/>
        <v>929.99999999999989</v>
      </c>
      <c r="I207" s="3" t="s">
        <v>58</v>
      </c>
      <c r="J207" s="70"/>
    </row>
    <row r="208" spans="1:10" ht="15.75" customHeight="1">
      <c r="A208" s="3"/>
      <c r="B208" s="3"/>
      <c r="C208" s="8"/>
      <c r="D208" s="8"/>
      <c r="E208" s="68">
        <v>0.31</v>
      </c>
      <c r="F208" s="3">
        <v>0.51500000000000001</v>
      </c>
      <c r="G208" s="3">
        <v>0.20499999999999999</v>
      </c>
      <c r="H208" s="3">
        <f t="shared" si="13"/>
        <v>615</v>
      </c>
      <c r="I208" s="3" t="s">
        <v>15</v>
      </c>
      <c r="J208" s="70"/>
    </row>
    <row r="209" spans="1:17" ht="15.75" customHeight="1">
      <c r="A209" s="3">
        <v>159</v>
      </c>
      <c r="B209" s="3" t="s">
        <v>12</v>
      </c>
      <c r="C209" s="8" t="s">
        <v>344</v>
      </c>
      <c r="D209" s="8" t="s">
        <v>345</v>
      </c>
      <c r="E209" s="10">
        <v>0</v>
      </c>
      <c r="F209" s="10">
        <v>1.2</v>
      </c>
      <c r="G209" s="10">
        <v>1.2</v>
      </c>
      <c r="H209" s="3">
        <f>G209*5/0.001</f>
        <v>6000</v>
      </c>
      <c r="I209" s="3" t="s">
        <v>15</v>
      </c>
      <c r="J209" s="65"/>
    </row>
    <row r="210" spans="1:17" ht="15.75" customHeight="1">
      <c r="A210" s="3">
        <v>160</v>
      </c>
      <c r="B210" s="3" t="s">
        <v>12</v>
      </c>
      <c r="C210" s="8" t="s">
        <v>346</v>
      </c>
      <c r="D210" s="8" t="s">
        <v>347</v>
      </c>
      <c r="E210" s="10">
        <v>0</v>
      </c>
      <c r="F210" s="3">
        <v>1.69</v>
      </c>
      <c r="G210" s="3">
        <v>1.69</v>
      </c>
      <c r="H210" s="3">
        <f t="shared" ref="H210:H211" si="14">G210*4/0.001</f>
        <v>6760</v>
      </c>
      <c r="I210" s="3" t="s">
        <v>15</v>
      </c>
      <c r="J210" s="65"/>
    </row>
    <row r="211" spans="1:17" ht="15.75" customHeight="1">
      <c r="A211" s="3">
        <v>161</v>
      </c>
      <c r="B211" s="3" t="s">
        <v>12</v>
      </c>
      <c r="C211" s="8" t="s">
        <v>348</v>
      </c>
      <c r="D211" s="8" t="s">
        <v>349</v>
      </c>
      <c r="E211" s="10">
        <v>0</v>
      </c>
      <c r="F211" s="10">
        <v>0.4</v>
      </c>
      <c r="G211" s="10">
        <v>0.4</v>
      </c>
      <c r="H211" s="3">
        <f t="shared" si="14"/>
        <v>1600</v>
      </c>
      <c r="I211" s="3" t="s">
        <v>15</v>
      </c>
      <c r="J211" s="65"/>
    </row>
    <row r="212" spans="1:17" ht="15.75" customHeight="1">
      <c r="A212" s="3">
        <v>162</v>
      </c>
      <c r="B212" s="3" t="s">
        <v>12</v>
      </c>
      <c r="C212" s="8" t="s">
        <v>350</v>
      </c>
      <c r="D212" s="8" t="s">
        <v>76</v>
      </c>
      <c r="E212" s="68">
        <v>0</v>
      </c>
      <c r="F212" s="68">
        <v>0.18</v>
      </c>
      <c r="G212" s="68">
        <v>0.18</v>
      </c>
      <c r="H212" s="3">
        <f>G212*3.5/0.001</f>
        <v>630</v>
      </c>
      <c r="I212" s="3" t="s">
        <v>58</v>
      </c>
      <c r="J212" s="56"/>
    </row>
    <row r="213" spans="1:17" ht="15.75" customHeight="1">
      <c r="A213" s="3">
        <v>163</v>
      </c>
      <c r="B213" s="3" t="s">
        <v>12</v>
      </c>
      <c r="C213" s="8" t="s">
        <v>351</v>
      </c>
      <c r="D213" s="8" t="s">
        <v>296</v>
      </c>
      <c r="E213" s="68">
        <v>0</v>
      </c>
      <c r="F213" s="3">
        <v>0.188</v>
      </c>
      <c r="G213" s="3">
        <v>0.188</v>
      </c>
      <c r="H213" s="3">
        <f>G213*4/0.001</f>
        <v>752</v>
      </c>
      <c r="I213" s="3" t="s">
        <v>58</v>
      </c>
      <c r="J213" s="56"/>
    </row>
    <row r="214" spans="1:17" ht="15.75" customHeight="1">
      <c r="A214" s="3"/>
      <c r="B214" s="3"/>
      <c r="C214" s="7" t="s">
        <v>352</v>
      </c>
      <c r="D214" s="8"/>
      <c r="E214" s="43"/>
      <c r="F214" s="43"/>
      <c r="G214" s="43"/>
      <c r="H214" s="43"/>
      <c r="I214" s="43"/>
    </row>
    <row r="215" spans="1:17" ht="15.75" customHeight="1">
      <c r="A215" s="3">
        <v>164</v>
      </c>
      <c r="B215" s="3" t="s">
        <v>12</v>
      </c>
      <c r="C215" s="8" t="s">
        <v>353</v>
      </c>
      <c r="D215" s="9" t="s">
        <v>354</v>
      </c>
      <c r="E215" s="71">
        <v>0</v>
      </c>
      <c r="F215" s="71">
        <v>2.86</v>
      </c>
      <c r="G215" s="71">
        <v>2.86</v>
      </c>
      <c r="H215" s="3">
        <v>11440</v>
      </c>
      <c r="I215" s="3" t="s">
        <v>27</v>
      </c>
      <c r="J215" s="22"/>
    </row>
    <row r="216" spans="1:17" ht="15.75" customHeight="1">
      <c r="A216" s="3">
        <v>165</v>
      </c>
      <c r="B216" s="3" t="s">
        <v>18</v>
      </c>
      <c r="C216" s="8" t="s">
        <v>355</v>
      </c>
      <c r="D216" s="8" t="s">
        <v>356</v>
      </c>
      <c r="E216" s="71">
        <v>0</v>
      </c>
      <c r="F216" s="71">
        <v>8.14</v>
      </c>
      <c r="G216" s="71">
        <v>8.14</v>
      </c>
      <c r="H216" s="3">
        <v>40700</v>
      </c>
      <c r="I216" s="3" t="s">
        <v>15</v>
      </c>
      <c r="J216" s="12"/>
    </row>
    <row r="217" spans="1:17" ht="15.75" customHeight="1">
      <c r="A217" s="3">
        <v>166</v>
      </c>
      <c r="B217" s="3" t="s">
        <v>12</v>
      </c>
      <c r="C217" s="8" t="s">
        <v>357</v>
      </c>
      <c r="D217" s="8" t="s">
        <v>358</v>
      </c>
      <c r="E217" s="71">
        <v>0</v>
      </c>
      <c r="F217" s="71">
        <v>3.5</v>
      </c>
      <c r="G217" s="71">
        <v>3.5</v>
      </c>
      <c r="H217" s="3">
        <v>17500</v>
      </c>
      <c r="I217" s="3" t="s">
        <v>27</v>
      </c>
      <c r="J217" s="184"/>
      <c r="K217" s="179"/>
      <c r="L217" s="179"/>
      <c r="M217" s="179"/>
      <c r="N217" s="179"/>
      <c r="O217" s="13"/>
    </row>
    <row r="218" spans="1:17" ht="15.75" customHeight="1">
      <c r="A218" s="3">
        <v>167</v>
      </c>
      <c r="B218" s="3" t="s">
        <v>12</v>
      </c>
      <c r="C218" s="8" t="s">
        <v>359</v>
      </c>
      <c r="D218" s="8" t="s">
        <v>360</v>
      </c>
      <c r="E218" s="72">
        <v>0</v>
      </c>
      <c r="F218" s="71">
        <v>0.61</v>
      </c>
      <c r="G218" s="71">
        <v>0.61</v>
      </c>
      <c r="H218" s="3">
        <v>3050</v>
      </c>
      <c r="I218" s="3" t="s">
        <v>15</v>
      </c>
      <c r="J218" s="12"/>
    </row>
    <row r="219" spans="1:17" ht="15.75" customHeight="1">
      <c r="A219" s="3">
        <v>168</v>
      </c>
      <c r="B219" s="3" t="s">
        <v>12</v>
      </c>
      <c r="C219" s="8" t="s">
        <v>361</v>
      </c>
      <c r="D219" s="9" t="s">
        <v>362</v>
      </c>
      <c r="E219" s="71">
        <v>0</v>
      </c>
      <c r="F219" s="3">
        <v>2.0699999999999998</v>
      </c>
      <c r="G219" s="71">
        <v>2.0699999999999998</v>
      </c>
      <c r="H219" s="3">
        <v>10350</v>
      </c>
      <c r="I219" s="3" t="s">
        <v>27</v>
      </c>
      <c r="J219" s="196"/>
      <c r="K219" s="179"/>
      <c r="L219" s="24"/>
      <c r="M219" s="24"/>
      <c r="N219" s="24"/>
    </row>
    <row r="220" spans="1:17" ht="15.75" customHeight="1">
      <c r="A220" s="3"/>
      <c r="B220" s="3" t="s">
        <v>12</v>
      </c>
      <c r="C220" s="8"/>
      <c r="D220" s="9"/>
      <c r="E220" s="3">
        <v>4.41</v>
      </c>
      <c r="F220" s="3">
        <v>5.09</v>
      </c>
      <c r="G220" s="71">
        <v>0.68</v>
      </c>
      <c r="H220" s="3">
        <v>3400</v>
      </c>
      <c r="I220" s="3" t="s">
        <v>27</v>
      </c>
      <c r="J220" s="179"/>
      <c r="K220" s="179"/>
      <c r="L220" s="24"/>
      <c r="M220" s="24"/>
      <c r="N220" s="24"/>
    </row>
    <row r="221" spans="1:17" ht="15.75" customHeight="1">
      <c r="A221" s="3">
        <v>169</v>
      </c>
      <c r="B221" s="3" t="s">
        <v>18</v>
      </c>
      <c r="C221" s="8" t="s">
        <v>363</v>
      </c>
      <c r="D221" s="9" t="s">
        <v>364</v>
      </c>
      <c r="E221" s="71">
        <v>0</v>
      </c>
      <c r="F221" s="71">
        <v>2.58</v>
      </c>
      <c r="G221" s="71">
        <v>2.58</v>
      </c>
      <c r="H221" s="3">
        <v>12900</v>
      </c>
      <c r="I221" s="26" t="s">
        <v>27</v>
      </c>
      <c r="J221" s="194"/>
      <c r="K221" s="179"/>
      <c r="L221" s="179"/>
      <c r="M221" s="179"/>
      <c r="N221" s="179"/>
      <c r="O221" s="179"/>
      <c r="P221" s="179"/>
      <c r="Q221" s="179"/>
    </row>
    <row r="222" spans="1:17" ht="15.75" customHeight="1">
      <c r="A222" s="3">
        <v>170</v>
      </c>
      <c r="B222" s="3" t="s">
        <v>12</v>
      </c>
      <c r="C222" s="8" t="s">
        <v>365</v>
      </c>
      <c r="D222" s="9" t="s">
        <v>366</v>
      </c>
      <c r="E222" s="71">
        <v>0</v>
      </c>
      <c r="F222" s="71">
        <v>4.12</v>
      </c>
      <c r="G222" s="71">
        <v>4.12</v>
      </c>
      <c r="H222" s="3">
        <v>16480</v>
      </c>
      <c r="I222" s="3" t="s">
        <v>27</v>
      </c>
      <c r="J222" s="12"/>
    </row>
    <row r="223" spans="1:17" ht="15.75" customHeight="1">
      <c r="A223" s="3">
        <v>171</v>
      </c>
      <c r="B223" s="3" t="s">
        <v>18</v>
      </c>
      <c r="C223" s="8" t="s">
        <v>367</v>
      </c>
      <c r="D223" s="8" t="s">
        <v>368</v>
      </c>
      <c r="E223" s="71">
        <v>0</v>
      </c>
      <c r="F223" s="71">
        <v>1.32</v>
      </c>
      <c r="G223" s="71">
        <v>1.32</v>
      </c>
      <c r="H223" s="3">
        <v>7920</v>
      </c>
      <c r="I223" s="3" t="s">
        <v>15</v>
      </c>
      <c r="J223" s="12"/>
      <c r="Q223" s="73"/>
    </row>
    <row r="224" spans="1:17" ht="15.75" customHeight="1">
      <c r="A224" s="3">
        <v>172</v>
      </c>
      <c r="B224" s="3" t="s">
        <v>12</v>
      </c>
      <c r="C224" s="8" t="s">
        <v>369</v>
      </c>
      <c r="D224" s="9" t="s">
        <v>370</v>
      </c>
      <c r="E224" s="71">
        <v>0</v>
      </c>
      <c r="F224" s="71">
        <v>2.29</v>
      </c>
      <c r="G224" s="71">
        <v>2.29</v>
      </c>
      <c r="H224" s="3">
        <v>9160</v>
      </c>
      <c r="I224" s="3" t="s">
        <v>27</v>
      </c>
      <c r="J224" s="184"/>
      <c r="K224" s="179"/>
      <c r="L224" s="179"/>
      <c r="M224" s="179"/>
      <c r="N224" s="179"/>
      <c r="Q224" s="73"/>
    </row>
    <row r="225" spans="1:17" ht="15.75" customHeight="1">
      <c r="A225" s="3">
        <v>173</v>
      </c>
      <c r="B225" s="3" t="s">
        <v>12</v>
      </c>
      <c r="C225" s="8" t="s">
        <v>371</v>
      </c>
      <c r="D225" s="8" t="s">
        <v>372</v>
      </c>
      <c r="E225" s="72">
        <v>0</v>
      </c>
      <c r="F225" s="71">
        <v>1.1000000000000001</v>
      </c>
      <c r="G225" s="71">
        <v>1.1000000000000001</v>
      </c>
      <c r="H225" s="3">
        <v>4400</v>
      </c>
      <c r="I225" s="3" t="s">
        <v>27</v>
      </c>
      <c r="J225" s="198"/>
      <c r="K225" s="179"/>
      <c r="N225" s="11"/>
      <c r="Q225" s="73"/>
    </row>
    <row r="226" spans="1:17" ht="15.75" customHeight="1">
      <c r="A226" s="3"/>
      <c r="B226" s="3" t="s">
        <v>12</v>
      </c>
      <c r="C226" s="8"/>
      <c r="D226" s="8"/>
      <c r="E226" s="72">
        <v>2.52</v>
      </c>
      <c r="F226" s="71">
        <v>3.12</v>
      </c>
      <c r="G226" s="71">
        <v>0.6</v>
      </c>
      <c r="H226" s="3">
        <v>2400</v>
      </c>
      <c r="I226" s="3" t="s">
        <v>27</v>
      </c>
      <c r="J226" s="24"/>
      <c r="K226" s="24"/>
      <c r="N226" s="11"/>
      <c r="Q226" s="73"/>
    </row>
    <row r="227" spans="1:17" ht="15.75" customHeight="1">
      <c r="A227" s="3">
        <v>174</v>
      </c>
      <c r="B227" s="3" t="s">
        <v>12</v>
      </c>
      <c r="C227" s="8" t="s">
        <v>373</v>
      </c>
      <c r="D227" s="9" t="s">
        <v>374</v>
      </c>
      <c r="E227" s="71">
        <v>0</v>
      </c>
      <c r="F227" s="71">
        <v>2.2469999999999999</v>
      </c>
      <c r="G227" s="71">
        <v>2.2469999999999999</v>
      </c>
      <c r="H227" s="3">
        <v>11250</v>
      </c>
      <c r="I227" s="3" t="s">
        <v>15</v>
      </c>
      <c r="J227" s="12"/>
      <c r="Q227" s="73"/>
    </row>
    <row r="228" spans="1:17" ht="15.75" customHeight="1">
      <c r="A228" s="3">
        <v>175</v>
      </c>
      <c r="B228" s="3" t="s">
        <v>12</v>
      </c>
      <c r="C228" s="8" t="s">
        <v>375</v>
      </c>
      <c r="D228" s="8" t="s">
        <v>376</v>
      </c>
      <c r="E228" s="71">
        <v>0</v>
      </c>
      <c r="F228" s="71">
        <v>1.06</v>
      </c>
      <c r="G228" s="71">
        <v>1.06</v>
      </c>
      <c r="H228" s="3">
        <v>5300</v>
      </c>
      <c r="I228" s="3" t="s">
        <v>27</v>
      </c>
      <c r="J228" s="199"/>
      <c r="K228" s="179"/>
    </row>
    <row r="229" spans="1:17" ht="15.75" customHeight="1">
      <c r="A229" s="3">
        <v>176</v>
      </c>
      <c r="B229" s="3" t="s">
        <v>12</v>
      </c>
      <c r="C229" s="8" t="s">
        <v>377</v>
      </c>
      <c r="D229" s="8" t="s">
        <v>378</v>
      </c>
      <c r="E229" s="71">
        <v>0</v>
      </c>
      <c r="F229" s="71">
        <v>6.2679999999999998</v>
      </c>
      <c r="G229" s="71">
        <v>6.2679999999999998</v>
      </c>
      <c r="H229" s="3">
        <v>28206</v>
      </c>
      <c r="I229" s="3" t="s">
        <v>27</v>
      </c>
    </row>
    <row r="230" spans="1:17" ht="15.75" customHeight="1">
      <c r="A230" s="3">
        <v>177</v>
      </c>
      <c r="B230" s="3" t="s">
        <v>12</v>
      </c>
      <c r="C230" s="8" t="s">
        <v>379</v>
      </c>
      <c r="D230" s="8" t="s">
        <v>380</v>
      </c>
      <c r="E230" s="71">
        <v>0</v>
      </c>
      <c r="F230" s="71">
        <v>1.77</v>
      </c>
      <c r="G230" s="71">
        <v>1.77</v>
      </c>
      <c r="H230" s="3">
        <v>10620</v>
      </c>
      <c r="I230" s="3" t="s">
        <v>15</v>
      </c>
      <c r="J230" s="74"/>
      <c r="K230" s="73"/>
      <c r="L230" s="73"/>
      <c r="M230" s="73"/>
      <c r="N230" s="73"/>
      <c r="O230" s="73"/>
      <c r="P230" s="73"/>
      <c r="Q230" s="73"/>
    </row>
    <row r="231" spans="1:17" ht="15.75" customHeight="1">
      <c r="A231" s="3">
        <v>178</v>
      </c>
      <c r="B231" s="3" t="s">
        <v>12</v>
      </c>
      <c r="C231" s="8" t="s">
        <v>381</v>
      </c>
      <c r="D231" s="8" t="s">
        <v>382</v>
      </c>
      <c r="E231" s="71">
        <v>0</v>
      </c>
      <c r="F231" s="71">
        <v>1.62</v>
      </c>
      <c r="G231" s="71">
        <v>1.62</v>
      </c>
      <c r="H231" s="3">
        <v>8100</v>
      </c>
      <c r="I231" s="3" t="s">
        <v>27</v>
      </c>
      <c r="Q231" s="73"/>
    </row>
    <row r="232" spans="1:17" ht="15.75" customHeight="1">
      <c r="A232" s="3">
        <v>179</v>
      </c>
      <c r="B232" s="3" t="s">
        <v>12</v>
      </c>
      <c r="C232" s="8" t="s">
        <v>383</v>
      </c>
      <c r="D232" s="8" t="s">
        <v>384</v>
      </c>
      <c r="E232" s="71">
        <v>0</v>
      </c>
      <c r="F232" s="71">
        <v>1.6359999999999999</v>
      </c>
      <c r="G232" s="71">
        <v>1.6359999999999999</v>
      </c>
      <c r="H232" s="3">
        <v>6544</v>
      </c>
      <c r="I232" s="3" t="s">
        <v>27</v>
      </c>
      <c r="Q232" s="73"/>
    </row>
    <row r="233" spans="1:17" ht="15.75" customHeight="1">
      <c r="A233" s="3">
        <v>180</v>
      </c>
      <c r="B233" s="3" t="s">
        <v>12</v>
      </c>
      <c r="C233" s="8" t="s">
        <v>385</v>
      </c>
      <c r="D233" s="8" t="s">
        <v>386</v>
      </c>
      <c r="E233" s="71">
        <v>0</v>
      </c>
      <c r="F233" s="71">
        <v>3.26</v>
      </c>
      <c r="G233" s="71">
        <v>3.26</v>
      </c>
      <c r="H233" s="3">
        <v>16300</v>
      </c>
      <c r="I233" s="3" t="s">
        <v>27</v>
      </c>
    </row>
    <row r="234" spans="1:17" ht="15.75" customHeight="1">
      <c r="A234" s="3">
        <v>181</v>
      </c>
      <c r="B234" s="3" t="s">
        <v>12</v>
      </c>
      <c r="C234" s="8" t="s">
        <v>387</v>
      </c>
      <c r="D234" s="8" t="s">
        <v>388</v>
      </c>
      <c r="E234" s="71">
        <v>0</v>
      </c>
      <c r="F234" s="71">
        <v>0.97</v>
      </c>
      <c r="G234" s="71">
        <v>0.97</v>
      </c>
      <c r="H234" s="3">
        <v>3880</v>
      </c>
      <c r="I234" s="3" t="s">
        <v>27</v>
      </c>
      <c r="J234" s="30"/>
    </row>
    <row r="235" spans="1:17" ht="15.75" customHeight="1">
      <c r="A235" s="3">
        <v>182</v>
      </c>
      <c r="B235" s="3" t="s">
        <v>18</v>
      </c>
      <c r="C235" s="8" t="s">
        <v>389</v>
      </c>
      <c r="D235" s="8" t="s">
        <v>390</v>
      </c>
      <c r="E235" s="71">
        <v>0</v>
      </c>
      <c r="F235" s="71">
        <v>3.1</v>
      </c>
      <c r="G235" s="71">
        <v>3.1</v>
      </c>
      <c r="H235" s="3">
        <v>15500</v>
      </c>
      <c r="I235" s="3" t="s">
        <v>27</v>
      </c>
      <c r="J235" s="30"/>
      <c r="K235" s="75"/>
      <c r="L235" s="75"/>
      <c r="M235" s="75"/>
      <c r="N235" s="75"/>
      <c r="O235" s="75"/>
      <c r="P235" s="75"/>
    </row>
    <row r="236" spans="1:17" ht="15.75" customHeight="1">
      <c r="A236" s="3">
        <v>183</v>
      </c>
      <c r="B236" s="3" t="s">
        <v>12</v>
      </c>
      <c r="C236" s="8" t="s">
        <v>391</v>
      </c>
      <c r="D236" s="8" t="s">
        <v>392</v>
      </c>
      <c r="E236" s="71">
        <v>0</v>
      </c>
      <c r="F236" s="71">
        <v>1.49</v>
      </c>
      <c r="G236" s="71">
        <v>1.49</v>
      </c>
      <c r="H236" s="3">
        <v>7450</v>
      </c>
      <c r="I236" s="3" t="s">
        <v>27</v>
      </c>
      <c r="Q236" s="73"/>
    </row>
    <row r="237" spans="1:17" ht="15.75" customHeight="1">
      <c r="A237" s="3">
        <v>184</v>
      </c>
      <c r="B237" s="3" t="s">
        <v>12</v>
      </c>
      <c r="C237" s="8" t="s">
        <v>393</v>
      </c>
      <c r="D237" s="8" t="s">
        <v>394</v>
      </c>
      <c r="E237" s="71">
        <v>0</v>
      </c>
      <c r="F237" s="71">
        <v>1.5</v>
      </c>
      <c r="G237" s="71">
        <v>1.5</v>
      </c>
      <c r="H237" s="3">
        <v>7500</v>
      </c>
      <c r="I237" s="3" t="s">
        <v>27</v>
      </c>
      <c r="Q237" s="76"/>
    </row>
    <row r="238" spans="1:17" ht="15.75" customHeight="1">
      <c r="A238" s="3">
        <v>185</v>
      </c>
      <c r="B238" s="3" t="s">
        <v>12</v>
      </c>
      <c r="C238" s="8" t="s">
        <v>395</v>
      </c>
      <c r="D238" s="8" t="s">
        <v>396</v>
      </c>
      <c r="E238" s="71">
        <v>0</v>
      </c>
      <c r="F238" s="71">
        <v>4</v>
      </c>
      <c r="G238" s="71">
        <v>4</v>
      </c>
      <c r="H238" s="3">
        <v>20000</v>
      </c>
      <c r="I238" s="3" t="s">
        <v>27</v>
      </c>
      <c r="J238" s="40"/>
    </row>
    <row r="239" spans="1:17" ht="15.75" customHeight="1">
      <c r="A239" s="3">
        <v>186</v>
      </c>
      <c r="B239" s="3" t="s">
        <v>18</v>
      </c>
      <c r="C239" s="8" t="s">
        <v>397</v>
      </c>
      <c r="D239" s="9" t="s">
        <v>398</v>
      </c>
      <c r="E239" s="71">
        <v>0</v>
      </c>
      <c r="F239" s="71">
        <v>4.0599999999999996</v>
      </c>
      <c r="G239" s="71">
        <v>4.0599999999999996</v>
      </c>
      <c r="H239" s="3">
        <v>20300</v>
      </c>
      <c r="I239" s="3" t="s">
        <v>27</v>
      </c>
      <c r="J239" s="22"/>
    </row>
    <row r="240" spans="1:17" ht="15.75" customHeight="1">
      <c r="A240" s="3">
        <v>187</v>
      </c>
      <c r="B240" s="3" t="s">
        <v>12</v>
      </c>
      <c r="C240" s="8" t="s">
        <v>399</v>
      </c>
      <c r="D240" s="8" t="s">
        <v>400</v>
      </c>
      <c r="E240" s="71">
        <v>0</v>
      </c>
      <c r="F240" s="71">
        <v>1</v>
      </c>
      <c r="G240" s="71">
        <v>1</v>
      </c>
      <c r="H240" s="3">
        <v>4000</v>
      </c>
      <c r="I240" s="3" t="s">
        <v>27</v>
      </c>
      <c r="Q240" s="73"/>
    </row>
    <row r="241" spans="1:17" ht="15.75" customHeight="1">
      <c r="A241" s="3">
        <v>188</v>
      </c>
      <c r="B241" s="3" t="s">
        <v>12</v>
      </c>
      <c r="C241" s="8" t="s">
        <v>401</v>
      </c>
      <c r="D241" s="8" t="s">
        <v>402</v>
      </c>
      <c r="E241" s="71">
        <v>0</v>
      </c>
      <c r="F241" s="71">
        <v>0.44</v>
      </c>
      <c r="G241" s="71">
        <v>0.44</v>
      </c>
      <c r="H241" s="3">
        <v>2200</v>
      </c>
      <c r="I241" s="3" t="s">
        <v>27</v>
      </c>
      <c r="J241" s="12"/>
    </row>
    <row r="242" spans="1:17" ht="15.75" customHeight="1">
      <c r="A242" s="3">
        <v>189</v>
      </c>
      <c r="B242" s="3" t="s">
        <v>12</v>
      </c>
      <c r="C242" s="8" t="s">
        <v>403</v>
      </c>
      <c r="D242" s="8" t="s">
        <v>404</v>
      </c>
      <c r="E242" s="71">
        <v>0</v>
      </c>
      <c r="F242" s="71">
        <v>1.0509999999999999</v>
      </c>
      <c r="G242" s="71">
        <v>1.05</v>
      </c>
      <c r="H242" s="3">
        <v>5250</v>
      </c>
      <c r="I242" s="3" t="s">
        <v>27</v>
      </c>
      <c r="J242" s="22"/>
    </row>
    <row r="243" spans="1:17" ht="15.75" customHeight="1">
      <c r="A243" s="3">
        <v>190</v>
      </c>
      <c r="B243" s="3" t="s">
        <v>12</v>
      </c>
      <c r="C243" s="8" t="s">
        <v>405</v>
      </c>
      <c r="D243" s="8" t="s">
        <v>406</v>
      </c>
      <c r="E243" s="71">
        <v>0</v>
      </c>
      <c r="F243" s="71">
        <v>0.78700000000000003</v>
      </c>
      <c r="G243" s="71">
        <v>0.78700000000000003</v>
      </c>
      <c r="H243" s="3">
        <v>3148</v>
      </c>
      <c r="I243" s="3" t="s">
        <v>27</v>
      </c>
      <c r="J243" s="22"/>
      <c r="Q243" s="73"/>
    </row>
    <row r="244" spans="1:17" ht="15.75" customHeight="1">
      <c r="A244" s="3">
        <v>191</v>
      </c>
      <c r="B244" s="3" t="s">
        <v>12</v>
      </c>
      <c r="C244" s="8" t="s">
        <v>407</v>
      </c>
      <c r="D244" s="8" t="s">
        <v>408</v>
      </c>
      <c r="E244" s="71">
        <v>0</v>
      </c>
      <c r="F244" s="71">
        <v>1.1240000000000001</v>
      </c>
      <c r="G244" s="71">
        <v>1.1200000000000001</v>
      </c>
      <c r="H244" s="3">
        <v>6720</v>
      </c>
      <c r="I244" s="3" t="s">
        <v>27</v>
      </c>
      <c r="J244" s="12"/>
    </row>
    <row r="245" spans="1:17" ht="15.75" customHeight="1">
      <c r="A245" s="3">
        <v>192</v>
      </c>
      <c r="B245" s="3" t="s">
        <v>12</v>
      </c>
      <c r="C245" s="8" t="s">
        <v>409</v>
      </c>
      <c r="D245" s="8" t="s">
        <v>410</v>
      </c>
      <c r="E245" s="68">
        <v>0</v>
      </c>
      <c r="F245" s="77">
        <v>0.13300000000000001</v>
      </c>
      <c r="G245" s="77">
        <v>0.13300000000000001</v>
      </c>
      <c r="H245" s="3">
        <v>798</v>
      </c>
      <c r="I245" s="3" t="s">
        <v>27</v>
      </c>
      <c r="J245" s="11"/>
      <c r="K245" s="11"/>
      <c r="L245" s="11"/>
    </row>
    <row r="246" spans="1:17" ht="15.75" customHeight="1">
      <c r="A246" s="3"/>
      <c r="B246" s="3" t="s">
        <v>12</v>
      </c>
      <c r="C246" s="8"/>
      <c r="D246" s="8"/>
      <c r="E246" s="3">
        <v>0.13300000000000001</v>
      </c>
      <c r="F246" s="77">
        <v>0.3</v>
      </c>
      <c r="G246" s="77">
        <v>0.16700000000000001</v>
      </c>
      <c r="H246" s="3">
        <v>1002</v>
      </c>
      <c r="I246" s="3" t="s">
        <v>15</v>
      </c>
      <c r="J246" s="11"/>
      <c r="K246" s="11"/>
      <c r="L246" s="11"/>
    </row>
    <row r="247" spans="1:17" ht="15.75" customHeight="1">
      <c r="A247" s="3">
        <v>193</v>
      </c>
      <c r="B247" s="3" t="s">
        <v>18</v>
      </c>
      <c r="C247" s="8" t="s">
        <v>411</v>
      </c>
      <c r="D247" s="8" t="s">
        <v>412</v>
      </c>
      <c r="E247" s="68">
        <v>0</v>
      </c>
      <c r="F247" s="77">
        <v>0.127</v>
      </c>
      <c r="G247" s="77">
        <v>0.127</v>
      </c>
      <c r="H247" s="3">
        <v>762</v>
      </c>
      <c r="I247" s="3" t="s">
        <v>15</v>
      </c>
      <c r="J247" s="12"/>
      <c r="K247" s="12"/>
      <c r="L247" s="12"/>
      <c r="M247" s="12"/>
      <c r="N247" s="12"/>
    </row>
    <row r="248" spans="1:17" ht="15.75" customHeight="1">
      <c r="A248" s="3"/>
      <c r="B248" s="3" t="s">
        <v>18</v>
      </c>
      <c r="C248" s="8"/>
      <c r="D248" s="8"/>
      <c r="E248" s="3">
        <v>0.127</v>
      </c>
      <c r="F248" s="77">
        <v>0.191</v>
      </c>
      <c r="G248" s="77">
        <v>6.4000000000000001E-2</v>
      </c>
      <c r="H248" s="3">
        <v>384</v>
      </c>
      <c r="I248" s="3" t="s">
        <v>27</v>
      </c>
      <c r="J248" s="12"/>
      <c r="K248" s="12"/>
      <c r="L248" s="12"/>
      <c r="M248" s="12"/>
      <c r="N248" s="12"/>
    </row>
    <row r="249" spans="1:17" ht="15.75" customHeight="1">
      <c r="A249" s="3">
        <v>194</v>
      </c>
      <c r="B249" s="3" t="s">
        <v>12</v>
      </c>
      <c r="C249" s="8" t="s">
        <v>413</v>
      </c>
      <c r="D249" s="8" t="s">
        <v>414</v>
      </c>
      <c r="E249" s="68">
        <v>0</v>
      </c>
      <c r="F249" s="77">
        <v>0.06</v>
      </c>
      <c r="G249" s="68">
        <v>0.06</v>
      </c>
      <c r="H249" s="3">
        <v>360</v>
      </c>
      <c r="I249" s="3" t="s">
        <v>58</v>
      </c>
    </row>
    <row r="250" spans="1:17" ht="15.75" customHeight="1">
      <c r="A250" s="3"/>
      <c r="B250" s="3" t="s">
        <v>12</v>
      </c>
      <c r="C250" s="8"/>
      <c r="D250" s="8"/>
      <c r="E250" s="68">
        <v>0.06</v>
      </c>
      <c r="F250" s="77">
        <v>0.14699999999999999</v>
      </c>
      <c r="G250" s="77">
        <v>8.6999999999999994E-2</v>
      </c>
      <c r="H250" s="3">
        <v>522</v>
      </c>
      <c r="I250" s="3" t="s">
        <v>15</v>
      </c>
    </row>
    <row r="251" spans="1:17" ht="15.75" customHeight="1">
      <c r="A251" s="26">
        <v>195</v>
      </c>
      <c r="B251" s="26" t="s">
        <v>18</v>
      </c>
      <c r="C251" s="8" t="s">
        <v>415</v>
      </c>
      <c r="D251" s="8" t="s">
        <v>416</v>
      </c>
      <c r="E251" s="68">
        <v>0</v>
      </c>
      <c r="F251" s="77">
        <v>0.254</v>
      </c>
      <c r="G251" s="77">
        <v>0.254</v>
      </c>
      <c r="H251" s="3">
        <v>1524</v>
      </c>
      <c r="I251" s="3" t="s">
        <v>15</v>
      </c>
      <c r="J251" s="12"/>
      <c r="K251" s="12"/>
      <c r="L251" s="12"/>
      <c r="M251" s="12"/>
    </row>
    <row r="252" spans="1:17" ht="15.75" customHeight="1">
      <c r="A252" s="26"/>
      <c r="B252" s="26" t="s">
        <v>18</v>
      </c>
      <c r="C252" s="8"/>
      <c r="D252" s="8"/>
      <c r="E252" s="3">
        <v>0.254</v>
      </c>
      <c r="F252" s="77">
        <v>0.41899999999999998</v>
      </c>
      <c r="G252" s="77">
        <v>0.16500000000000001</v>
      </c>
      <c r="H252" s="3">
        <v>990</v>
      </c>
      <c r="I252" s="3" t="s">
        <v>58</v>
      </c>
      <c r="J252" s="12"/>
      <c r="K252" s="12"/>
      <c r="L252" s="12"/>
      <c r="M252" s="12"/>
    </row>
    <row r="253" spans="1:17" ht="15.75" customHeight="1">
      <c r="A253" s="26"/>
      <c r="B253" s="26" t="s">
        <v>18</v>
      </c>
      <c r="C253" s="8"/>
      <c r="D253" s="8"/>
      <c r="E253" s="3">
        <v>0.41899999999999998</v>
      </c>
      <c r="F253" s="77">
        <v>0.52400000000000002</v>
      </c>
      <c r="G253" s="77">
        <v>0.105</v>
      </c>
      <c r="H253" s="3">
        <v>630</v>
      </c>
      <c r="I253" s="3" t="s">
        <v>15</v>
      </c>
      <c r="J253" s="12"/>
      <c r="K253" s="12"/>
      <c r="L253" s="12"/>
      <c r="M253" s="12"/>
    </row>
    <row r="254" spans="1:17" ht="15.75" customHeight="1">
      <c r="A254" s="3">
        <v>196</v>
      </c>
      <c r="B254" s="3" t="s">
        <v>18</v>
      </c>
      <c r="C254" s="8" t="s">
        <v>417</v>
      </c>
      <c r="D254" s="8" t="s">
        <v>418</v>
      </c>
      <c r="E254" s="77">
        <v>0</v>
      </c>
      <c r="F254" s="77">
        <v>0.193</v>
      </c>
      <c r="G254" s="77">
        <v>0.193</v>
      </c>
      <c r="H254" s="3">
        <v>1158</v>
      </c>
      <c r="I254" s="3" t="s">
        <v>27</v>
      </c>
      <c r="J254" s="12"/>
      <c r="K254" s="12"/>
      <c r="L254" s="12"/>
      <c r="M254" s="12"/>
      <c r="N254" s="12"/>
    </row>
    <row r="255" spans="1:17" ht="15.75" customHeight="1">
      <c r="A255" s="3"/>
      <c r="B255" s="3" t="s">
        <v>18</v>
      </c>
      <c r="C255" s="8"/>
      <c r="D255" s="8"/>
      <c r="E255" s="3">
        <v>0.193</v>
      </c>
      <c r="F255" s="77">
        <v>0.50700000000000001</v>
      </c>
      <c r="G255" s="77">
        <v>0.314</v>
      </c>
      <c r="H255" s="3">
        <v>1884</v>
      </c>
      <c r="I255" s="3" t="s">
        <v>58</v>
      </c>
      <c r="J255" s="12"/>
      <c r="K255" s="12"/>
      <c r="L255" s="12"/>
      <c r="M255" s="12"/>
      <c r="N255" s="12"/>
    </row>
    <row r="256" spans="1:17" ht="15.75" customHeight="1">
      <c r="A256" s="3">
        <v>197</v>
      </c>
      <c r="B256" s="3" t="s">
        <v>18</v>
      </c>
      <c r="C256" s="8" t="s">
        <v>419</v>
      </c>
      <c r="D256" s="8" t="s">
        <v>74</v>
      </c>
      <c r="E256" s="68">
        <v>0</v>
      </c>
      <c r="F256" s="77">
        <v>0.13700000000000001</v>
      </c>
      <c r="G256" s="77">
        <v>0.13700000000000001</v>
      </c>
      <c r="H256" s="3">
        <v>822</v>
      </c>
      <c r="I256" s="3" t="s">
        <v>27</v>
      </c>
      <c r="J256" s="12"/>
      <c r="K256" s="12"/>
      <c r="L256" s="12"/>
      <c r="M256" s="12"/>
    </row>
    <row r="257" spans="1:17" ht="15.75" customHeight="1">
      <c r="A257" s="3"/>
      <c r="B257" s="3" t="s">
        <v>18</v>
      </c>
      <c r="C257" s="8"/>
      <c r="D257" s="8"/>
      <c r="E257" s="3">
        <v>0.13700000000000001</v>
      </c>
      <c r="F257" s="77">
        <v>0.42099999999999999</v>
      </c>
      <c r="G257" s="77">
        <v>0.28399999999999997</v>
      </c>
      <c r="H257" s="3">
        <v>1704</v>
      </c>
      <c r="I257" s="3" t="s">
        <v>58</v>
      </c>
      <c r="J257" s="12"/>
      <c r="K257" s="12"/>
      <c r="L257" s="12"/>
      <c r="M257" s="12"/>
    </row>
    <row r="258" spans="1:17" ht="15.75" customHeight="1">
      <c r="A258" s="3"/>
      <c r="B258" s="3" t="s">
        <v>18</v>
      </c>
      <c r="C258" s="8"/>
      <c r="D258" s="8"/>
      <c r="E258" s="3">
        <v>0.42099999999999999</v>
      </c>
      <c r="F258" s="77">
        <v>1.002</v>
      </c>
      <c r="G258" s="77">
        <v>0.58099999999999996</v>
      </c>
      <c r="H258" s="3">
        <v>3486</v>
      </c>
      <c r="I258" s="3" t="s">
        <v>15</v>
      </c>
      <c r="J258" s="12"/>
      <c r="K258" s="12"/>
      <c r="L258" s="12"/>
      <c r="M258" s="12"/>
    </row>
    <row r="259" spans="1:17" ht="15.75" customHeight="1">
      <c r="A259" s="3">
        <v>198</v>
      </c>
      <c r="B259" s="3" t="s">
        <v>18</v>
      </c>
      <c r="C259" s="8" t="s">
        <v>420</v>
      </c>
      <c r="D259" s="8" t="s">
        <v>296</v>
      </c>
      <c r="E259" s="68">
        <v>0</v>
      </c>
      <c r="F259" s="77">
        <v>0.17799999999999999</v>
      </c>
      <c r="G259" s="77">
        <v>0.17799999999999999</v>
      </c>
      <c r="H259" s="3">
        <v>1068</v>
      </c>
      <c r="I259" s="3" t="s">
        <v>58</v>
      </c>
      <c r="J259" s="12"/>
      <c r="K259" s="12"/>
      <c r="L259" s="12"/>
    </row>
    <row r="260" spans="1:17" ht="15.75" customHeight="1">
      <c r="A260" s="3"/>
      <c r="B260" s="3" t="s">
        <v>18</v>
      </c>
      <c r="C260" s="8"/>
      <c r="D260" s="8"/>
      <c r="E260" s="3">
        <v>0.17799999999999999</v>
      </c>
      <c r="F260" s="77">
        <v>0.34100000000000003</v>
      </c>
      <c r="G260" s="77">
        <v>0.16300000000000001</v>
      </c>
      <c r="H260" s="3">
        <v>978</v>
      </c>
      <c r="I260" s="3" t="s">
        <v>15</v>
      </c>
      <c r="J260" s="12"/>
      <c r="K260" s="12"/>
      <c r="L260" s="12"/>
    </row>
    <row r="261" spans="1:17" ht="15.75" customHeight="1">
      <c r="A261" s="3">
        <v>199</v>
      </c>
      <c r="B261" s="3" t="s">
        <v>18</v>
      </c>
      <c r="C261" s="8" t="s">
        <v>421</v>
      </c>
      <c r="D261" s="8" t="s">
        <v>422</v>
      </c>
      <c r="E261" s="68">
        <v>0</v>
      </c>
      <c r="F261" s="77">
        <v>0.42299999999999999</v>
      </c>
      <c r="G261" s="77">
        <v>0.42299999999999999</v>
      </c>
      <c r="H261" s="3">
        <v>2538</v>
      </c>
      <c r="I261" s="3" t="s">
        <v>15</v>
      </c>
    </row>
    <row r="262" spans="1:17" ht="15.75" customHeight="1">
      <c r="A262" s="3">
        <v>200</v>
      </c>
      <c r="B262" s="3" t="s">
        <v>18</v>
      </c>
      <c r="C262" s="8" t="s">
        <v>423</v>
      </c>
      <c r="D262" s="8" t="s">
        <v>121</v>
      </c>
      <c r="E262" s="68">
        <v>0</v>
      </c>
      <c r="F262" s="77">
        <v>0.48</v>
      </c>
      <c r="G262" s="77">
        <v>0.48</v>
      </c>
      <c r="H262" s="3">
        <v>2880</v>
      </c>
      <c r="I262" s="3" t="s">
        <v>58</v>
      </c>
      <c r="J262" s="30"/>
    </row>
    <row r="263" spans="1:17" ht="15.75" customHeight="1">
      <c r="A263" s="3">
        <v>201</v>
      </c>
      <c r="B263" s="3" t="s">
        <v>18</v>
      </c>
      <c r="C263" s="8" t="s">
        <v>424</v>
      </c>
      <c r="D263" s="8" t="s">
        <v>425</v>
      </c>
      <c r="E263" s="68">
        <v>0</v>
      </c>
      <c r="F263" s="77">
        <v>0.38600000000000001</v>
      </c>
      <c r="G263" s="77">
        <v>0.38600000000000001</v>
      </c>
      <c r="H263" s="3">
        <v>2316</v>
      </c>
      <c r="I263" s="3" t="s">
        <v>15</v>
      </c>
      <c r="J263" s="12"/>
      <c r="K263" s="12"/>
    </row>
    <row r="264" spans="1:17" ht="15.75" customHeight="1">
      <c r="A264" s="3">
        <v>202</v>
      </c>
      <c r="B264" s="3" t="s">
        <v>12</v>
      </c>
      <c r="C264" s="8" t="s">
        <v>426</v>
      </c>
      <c r="D264" s="8" t="s">
        <v>427</v>
      </c>
      <c r="E264" s="68">
        <v>0</v>
      </c>
      <c r="F264" s="77">
        <v>8.2000000000000003E-2</v>
      </c>
      <c r="G264" s="77">
        <v>8.2000000000000003E-2</v>
      </c>
      <c r="H264" s="3">
        <v>492</v>
      </c>
      <c r="I264" s="3" t="s">
        <v>58</v>
      </c>
    </row>
    <row r="265" spans="1:17" ht="15.75" customHeight="1">
      <c r="A265" s="3">
        <v>203</v>
      </c>
      <c r="B265" s="3" t="s">
        <v>12</v>
      </c>
      <c r="C265" s="8" t="s">
        <v>428</v>
      </c>
      <c r="D265" s="8" t="s">
        <v>429</v>
      </c>
      <c r="E265" s="71">
        <v>0</v>
      </c>
      <c r="F265" s="71">
        <v>0.45600000000000002</v>
      </c>
      <c r="G265" s="71">
        <v>0.45600000000000002</v>
      </c>
      <c r="H265" s="3">
        <v>2280</v>
      </c>
      <c r="I265" s="3" t="s">
        <v>27</v>
      </c>
      <c r="Q265" s="73"/>
    </row>
    <row r="266" spans="1:17" ht="15.75" customHeight="1">
      <c r="A266" s="3">
        <v>204</v>
      </c>
      <c r="B266" s="3" t="s">
        <v>12</v>
      </c>
      <c r="C266" s="8" t="s">
        <v>430</v>
      </c>
      <c r="D266" s="8" t="s">
        <v>431</v>
      </c>
      <c r="E266" s="71">
        <v>0</v>
      </c>
      <c r="F266" s="71">
        <v>1.3</v>
      </c>
      <c r="G266" s="71">
        <v>1.3</v>
      </c>
      <c r="H266" s="3">
        <v>5200</v>
      </c>
      <c r="I266" s="3" t="s">
        <v>27</v>
      </c>
      <c r="Q266" s="73"/>
    </row>
    <row r="267" spans="1:17" ht="15.75" customHeight="1">
      <c r="A267" s="3">
        <v>205</v>
      </c>
      <c r="B267" s="3" t="s">
        <v>12</v>
      </c>
      <c r="C267" s="8" t="s">
        <v>432</v>
      </c>
      <c r="D267" s="8" t="s">
        <v>433</v>
      </c>
      <c r="E267" s="71">
        <v>0</v>
      </c>
      <c r="F267" s="71">
        <v>0.79</v>
      </c>
      <c r="G267" s="71">
        <v>0.79</v>
      </c>
      <c r="H267" s="3">
        <v>3950</v>
      </c>
      <c r="I267" s="3" t="s">
        <v>27</v>
      </c>
      <c r="J267" s="12"/>
    </row>
    <row r="268" spans="1:17" ht="15.75" customHeight="1">
      <c r="A268" s="3">
        <v>206</v>
      </c>
      <c r="B268" s="3" t="s">
        <v>12</v>
      </c>
      <c r="C268" s="8" t="s">
        <v>434</v>
      </c>
      <c r="D268" s="8" t="s">
        <v>435</v>
      </c>
      <c r="E268" s="71">
        <v>0</v>
      </c>
      <c r="F268" s="71">
        <v>0.64</v>
      </c>
      <c r="G268" s="71">
        <v>0.64</v>
      </c>
      <c r="H268" s="3">
        <v>2560</v>
      </c>
      <c r="I268" s="3" t="s">
        <v>27</v>
      </c>
      <c r="J268" s="78"/>
    </row>
    <row r="269" spans="1:17" ht="15.75" customHeight="1">
      <c r="A269" s="3">
        <v>207</v>
      </c>
      <c r="B269" s="3" t="s">
        <v>12</v>
      </c>
      <c r="C269" s="8" t="s">
        <v>436</v>
      </c>
      <c r="D269" s="8" t="s">
        <v>437</v>
      </c>
      <c r="E269" s="71">
        <v>0</v>
      </c>
      <c r="F269" s="71">
        <v>0.92400000000000004</v>
      </c>
      <c r="G269" s="71">
        <v>0.92400000000000004</v>
      </c>
      <c r="H269" s="3">
        <v>3696</v>
      </c>
      <c r="I269" s="3" t="s">
        <v>27</v>
      </c>
      <c r="J269" s="199"/>
      <c r="K269" s="179"/>
      <c r="L269" s="38"/>
      <c r="M269" s="38"/>
    </row>
    <row r="270" spans="1:17" ht="15.75" customHeight="1">
      <c r="A270" s="3">
        <v>208</v>
      </c>
      <c r="B270" s="3" t="s">
        <v>12</v>
      </c>
      <c r="C270" s="8" t="s">
        <v>438</v>
      </c>
      <c r="D270" s="8" t="s">
        <v>439</v>
      </c>
      <c r="E270" s="68">
        <v>0</v>
      </c>
      <c r="F270" s="77">
        <v>0.41599999999999998</v>
      </c>
      <c r="G270" s="77">
        <v>0.41599999999999998</v>
      </c>
      <c r="H270" s="3">
        <v>2496</v>
      </c>
      <c r="I270" s="3" t="s">
        <v>15</v>
      </c>
      <c r="J270" s="12"/>
    </row>
    <row r="271" spans="1:17" ht="15.75" customHeight="1">
      <c r="A271" s="3">
        <v>209</v>
      </c>
      <c r="B271" s="3" t="s">
        <v>12</v>
      </c>
      <c r="C271" s="8" t="s">
        <v>440</v>
      </c>
      <c r="D271" s="8" t="s">
        <v>60</v>
      </c>
      <c r="E271" s="68">
        <v>0</v>
      </c>
      <c r="F271" s="77">
        <v>0.45400000000000001</v>
      </c>
      <c r="G271" s="77">
        <v>0.45400000000000001</v>
      </c>
      <c r="H271" s="3">
        <v>2724</v>
      </c>
      <c r="I271" s="3" t="s">
        <v>27</v>
      </c>
      <c r="J271" s="22"/>
    </row>
    <row r="272" spans="1:17" ht="15.75" customHeight="1">
      <c r="A272" s="3"/>
      <c r="B272" s="3"/>
      <c r="C272" s="7" t="s">
        <v>441</v>
      </c>
      <c r="D272" s="8"/>
      <c r="E272" s="43"/>
      <c r="F272" s="43"/>
      <c r="G272" s="43"/>
      <c r="H272" s="43"/>
      <c r="I272" s="43"/>
    </row>
    <row r="273" spans="1:18" ht="15.75" customHeight="1">
      <c r="A273" s="3">
        <v>210</v>
      </c>
      <c r="B273" s="3" t="s">
        <v>12</v>
      </c>
      <c r="C273" s="8" t="s">
        <v>442</v>
      </c>
      <c r="D273" s="9" t="s">
        <v>443</v>
      </c>
      <c r="E273" s="79">
        <v>0</v>
      </c>
      <c r="F273" s="79">
        <v>1.2829999999999999</v>
      </c>
      <c r="G273" s="79">
        <v>1.2829999999999999</v>
      </c>
      <c r="H273" s="80">
        <v>7698</v>
      </c>
      <c r="I273" s="81" t="s">
        <v>15</v>
      </c>
      <c r="J273" s="82"/>
      <c r="K273" s="82"/>
      <c r="L273" s="82"/>
      <c r="M273" s="82"/>
      <c r="N273" s="82"/>
      <c r="O273" s="82"/>
      <c r="P273" s="82"/>
      <c r="Q273" s="82"/>
      <c r="R273" s="82"/>
    </row>
    <row r="274" spans="1:18" ht="15.75" customHeight="1">
      <c r="A274" s="3">
        <v>211</v>
      </c>
      <c r="B274" s="3" t="s">
        <v>12</v>
      </c>
      <c r="C274" s="8" t="s">
        <v>444</v>
      </c>
      <c r="D274" s="9" t="s">
        <v>445</v>
      </c>
      <c r="E274" s="79">
        <v>0</v>
      </c>
      <c r="F274" s="79">
        <v>6.7080000000000002</v>
      </c>
      <c r="G274" s="79">
        <v>6.71</v>
      </c>
      <c r="H274" s="80">
        <v>40248</v>
      </c>
      <c r="I274" s="81" t="s">
        <v>15</v>
      </c>
      <c r="J274" s="82"/>
      <c r="K274" s="82"/>
      <c r="L274" s="82"/>
      <c r="M274" s="82"/>
      <c r="N274" s="82"/>
      <c r="O274" s="82"/>
      <c r="P274" s="82"/>
      <c r="Q274" s="82"/>
      <c r="R274" s="82"/>
    </row>
    <row r="275" spans="1:18" ht="15.75" customHeight="1">
      <c r="A275" s="3">
        <v>212</v>
      </c>
      <c r="B275" s="3" t="s">
        <v>12</v>
      </c>
      <c r="C275" s="8" t="s">
        <v>446</v>
      </c>
      <c r="D275" s="9" t="s">
        <v>447</v>
      </c>
      <c r="E275" s="79">
        <v>0</v>
      </c>
      <c r="F275" s="79">
        <v>6.4</v>
      </c>
      <c r="G275" s="79">
        <v>6.4</v>
      </c>
      <c r="H275" s="80">
        <f>G275*5*1000</f>
        <v>32000</v>
      </c>
      <c r="I275" s="81" t="s">
        <v>15</v>
      </c>
      <c r="J275" s="193"/>
      <c r="K275" s="179"/>
      <c r="L275" s="84"/>
      <c r="M275" s="84"/>
      <c r="N275" s="84"/>
      <c r="O275" s="84"/>
      <c r="P275" s="82"/>
      <c r="Q275" s="82"/>
      <c r="R275" s="82"/>
    </row>
    <row r="276" spans="1:18" ht="15.75" customHeight="1">
      <c r="A276" s="3">
        <v>213</v>
      </c>
      <c r="B276" s="3" t="s">
        <v>12</v>
      </c>
      <c r="C276" s="8" t="s">
        <v>448</v>
      </c>
      <c r="D276" s="9" t="s">
        <v>449</v>
      </c>
      <c r="E276" s="79">
        <v>0</v>
      </c>
      <c r="F276" s="79">
        <v>5.18</v>
      </c>
      <c r="G276" s="79">
        <v>5.18</v>
      </c>
      <c r="H276" s="80">
        <v>33670</v>
      </c>
      <c r="I276" s="81" t="s">
        <v>15</v>
      </c>
      <c r="J276" s="193"/>
      <c r="K276" s="179"/>
      <c r="L276" s="85"/>
      <c r="M276" s="85"/>
      <c r="N276" s="86"/>
      <c r="O276" s="85"/>
      <c r="P276" s="82"/>
      <c r="Q276" s="82"/>
      <c r="R276" s="82"/>
    </row>
    <row r="277" spans="1:18" ht="15.75" customHeight="1">
      <c r="A277" s="3">
        <v>214</v>
      </c>
      <c r="B277" s="3" t="s">
        <v>12</v>
      </c>
      <c r="C277" s="8" t="s">
        <v>450</v>
      </c>
      <c r="D277" s="9" t="s">
        <v>451</v>
      </c>
      <c r="E277" s="79">
        <v>0</v>
      </c>
      <c r="F277" s="79">
        <v>1.23</v>
      </c>
      <c r="G277" s="79">
        <v>1.23</v>
      </c>
      <c r="H277" s="80">
        <v>3690</v>
      </c>
      <c r="I277" s="81" t="s">
        <v>15</v>
      </c>
      <c r="J277" s="87"/>
      <c r="K277" s="87"/>
      <c r="L277" s="87"/>
      <c r="M277" s="87"/>
      <c r="N277" s="87"/>
      <c r="O277" s="87"/>
      <c r="P277" s="86"/>
      <c r="Q277" s="82"/>
      <c r="R277" s="82"/>
    </row>
    <row r="278" spans="1:18" ht="15.75" customHeight="1">
      <c r="A278" s="3">
        <v>215</v>
      </c>
      <c r="B278" s="3" t="s">
        <v>12</v>
      </c>
      <c r="C278" s="8" t="s">
        <v>452</v>
      </c>
      <c r="D278" s="9" t="s">
        <v>453</v>
      </c>
      <c r="E278" s="79">
        <v>0</v>
      </c>
      <c r="F278" s="79">
        <v>2.5369999999999999</v>
      </c>
      <c r="G278" s="79">
        <v>2.5369999999999999</v>
      </c>
      <c r="H278" s="88">
        <f>F278*4*1000</f>
        <v>10148</v>
      </c>
      <c r="I278" s="81" t="s">
        <v>15</v>
      </c>
      <c r="J278" s="82"/>
      <c r="K278" s="82"/>
      <c r="L278" s="82"/>
      <c r="M278" s="82"/>
      <c r="N278" s="82"/>
      <c r="O278" s="82"/>
      <c r="P278" s="82"/>
      <c r="Q278" s="82"/>
      <c r="R278" s="82"/>
    </row>
    <row r="279" spans="1:18" ht="15.75" customHeight="1">
      <c r="A279" s="3"/>
      <c r="B279" s="3" t="s">
        <v>12</v>
      </c>
      <c r="C279" s="8"/>
      <c r="D279" s="9"/>
      <c r="E279" s="79">
        <v>2.5369999999999999</v>
      </c>
      <c r="F279" s="79">
        <v>2.9369999999999998</v>
      </c>
      <c r="G279" s="79">
        <v>0.4</v>
      </c>
      <c r="H279" s="80">
        <f>G279*4*1000</f>
        <v>1600</v>
      </c>
      <c r="I279" s="81" t="s">
        <v>27</v>
      </c>
      <c r="J279" s="86"/>
      <c r="K279" s="82"/>
      <c r="L279" s="82"/>
      <c r="M279" s="82"/>
      <c r="N279" s="82"/>
      <c r="O279" s="82"/>
      <c r="P279" s="82"/>
      <c r="Q279" s="82"/>
      <c r="R279" s="82"/>
    </row>
    <row r="280" spans="1:18" ht="15.75" customHeight="1">
      <c r="A280" s="3">
        <v>216</v>
      </c>
      <c r="B280" s="3" t="s">
        <v>12</v>
      </c>
      <c r="C280" s="8" t="s">
        <v>454</v>
      </c>
      <c r="D280" s="9" t="s">
        <v>455</v>
      </c>
      <c r="E280" s="79">
        <v>0</v>
      </c>
      <c r="F280" s="79">
        <v>5.23</v>
      </c>
      <c r="G280" s="79">
        <v>5.23</v>
      </c>
      <c r="H280" s="80">
        <v>31380</v>
      </c>
      <c r="I280" s="81" t="s">
        <v>15</v>
      </c>
      <c r="J280" s="89"/>
      <c r="K280" s="86"/>
      <c r="L280" s="82"/>
      <c r="M280" s="82"/>
      <c r="N280" s="82"/>
      <c r="O280" s="82"/>
      <c r="P280" s="82"/>
      <c r="Q280" s="82"/>
      <c r="R280" s="82"/>
    </row>
    <row r="281" spans="1:18" ht="15.75" customHeight="1">
      <c r="A281" s="3">
        <v>217</v>
      </c>
      <c r="B281" s="3" t="s">
        <v>12</v>
      </c>
      <c r="C281" s="8" t="s">
        <v>456</v>
      </c>
      <c r="D281" s="9" t="s">
        <v>457</v>
      </c>
      <c r="E281" s="79">
        <v>0</v>
      </c>
      <c r="F281" s="79">
        <v>3.09</v>
      </c>
      <c r="G281" s="79">
        <v>3.09</v>
      </c>
      <c r="H281" s="80">
        <f>G281*4*1000</f>
        <v>12360</v>
      </c>
      <c r="I281" s="81" t="s">
        <v>15</v>
      </c>
      <c r="J281" s="200"/>
      <c r="K281" s="179"/>
      <c r="L281" s="179"/>
      <c r="M281" s="179"/>
      <c r="N281" s="90"/>
      <c r="O281" s="82"/>
      <c r="P281" s="82"/>
      <c r="Q281" s="82"/>
      <c r="R281" s="82"/>
    </row>
    <row r="282" spans="1:18" ht="15.75" customHeight="1">
      <c r="A282" s="3">
        <v>218</v>
      </c>
      <c r="B282" s="3" t="s">
        <v>12</v>
      </c>
      <c r="C282" s="8" t="s">
        <v>458</v>
      </c>
      <c r="D282" s="9" t="s">
        <v>459</v>
      </c>
      <c r="E282" s="79">
        <v>0</v>
      </c>
      <c r="F282" s="79">
        <v>0.9</v>
      </c>
      <c r="G282" s="79">
        <f t="shared" ref="G282:G286" si="15">F282-E282</f>
        <v>0.9</v>
      </c>
      <c r="H282" s="80">
        <v>2700</v>
      </c>
      <c r="I282" s="81" t="s">
        <v>15</v>
      </c>
      <c r="J282" s="201"/>
      <c r="K282" s="179"/>
      <c r="L282" s="82"/>
      <c r="M282" s="82"/>
      <c r="N282" s="82"/>
      <c r="O282" s="37"/>
      <c r="P282" s="82"/>
      <c r="Q282" s="82"/>
      <c r="R282" s="82"/>
    </row>
    <row r="283" spans="1:18" ht="15.75" customHeight="1">
      <c r="A283" s="3">
        <v>219</v>
      </c>
      <c r="B283" s="3" t="s">
        <v>12</v>
      </c>
      <c r="C283" s="8" t="s">
        <v>460</v>
      </c>
      <c r="D283" s="9" t="s">
        <v>461</v>
      </c>
      <c r="E283" s="79">
        <v>0</v>
      </c>
      <c r="F283" s="79">
        <v>4.4000000000000004</v>
      </c>
      <c r="G283" s="79">
        <f t="shared" si="15"/>
        <v>4.4000000000000004</v>
      </c>
      <c r="H283" s="80">
        <v>15400</v>
      </c>
      <c r="I283" s="81" t="s">
        <v>15</v>
      </c>
      <c r="J283" s="82"/>
      <c r="K283" s="82"/>
      <c r="L283" s="82"/>
      <c r="M283" s="82"/>
      <c r="N283" s="82"/>
      <c r="O283" s="82"/>
      <c r="P283" s="82"/>
      <c r="Q283" s="82"/>
      <c r="R283" s="82"/>
    </row>
    <row r="284" spans="1:18" ht="15.75" customHeight="1">
      <c r="A284" s="3">
        <v>220</v>
      </c>
      <c r="B284" s="3" t="s">
        <v>12</v>
      </c>
      <c r="C284" s="8" t="s">
        <v>462</v>
      </c>
      <c r="D284" s="9" t="s">
        <v>463</v>
      </c>
      <c r="E284" s="79">
        <v>0</v>
      </c>
      <c r="F284" s="79">
        <v>1.22</v>
      </c>
      <c r="G284" s="79">
        <f t="shared" si="15"/>
        <v>1.22</v>
      </c>
      <c r="H284" s="80">
        <f t="shared" ref="H284:H285" si="16">G284*4*1000</f>
        <v>4880</v>
      </c>
      <c r="I284" s="81" t="s">
        <v>15</v>
      </c>
      <c r="J284" s="183"/>
      <c r="K284" s="179"/>
      <c r="L284" s="179"/>
      <c r="M284" s="179"/>
      <c r="N284" s="82"/>
      <c r="O284" s="82"/>
      <c r="P284" s="82"/>
      <c r="Q284" s="82"/>
      <c r="R284" s="82"/>
    </row>
    <row r="285" spans="1:18" ht="15.75" customHeight="1">
      <c r="A285" s="3"/>
      <c r="B285" s="3" t="s">
        <v>12</v>
      </c>
      <c r="C285" s="8"/>
      <c r="D285" s="9"/>
      <c r="E285" s="79">
        <v>1.22</v>
      </c>
      <c r="F285" s="79">
        <v>1.5</v>
      </c>
      <c r="G285" s="79">
        <f t="shared" si="15"/>
        <v>0.28000000000000003</v>
      </c>
      <c r="H285" s="80">
        <f t="shared" si="16"/>
        <v>1120</v>
      </c>
      <c r="I285" s="81" t="s">
        <v>27</v>
      </c>
      <c r="J285" s="179"/>
      <c r="K285" s="179"/>
      <c r="L285" s="179"/>
      <c r="M285" s="179"/>
      <c r="N285" s="82"/>
      <c r="O285" s="82"/>
      <c r="P285" s="82"/>
      <c r="Q285" s="82"/>
      <c r="R285" s="82"/>
    </row>
    <row r="286" spans="1:18" ht="15.75" customHeight="1">
      <c r="A286" s="3">
        <v>221</v>
      </c>
      <c r="B286" s="3" t="s">
        <v>12</v>
      </c>
      <c r="C286" s="8" t="s">
        <v>464</v>
      </c>
      <c r="D286" s="9" t="s">
        <v>465</v>
      </c>
      <c r="E286" s="79">
        <v>0</v>
      </c>
      <c r="F286" s="79">
        <v>1.87</v>
      </c>
      <c r="G286" s="79">
        <f t="shared" si="15"/>
        <v>1.87</v>
      </c>
      <c r="H286" s="80">
        <v>8415</v>
      </c>
      <c r="I286" s="81" t="s">
        <v>15</v>
      </c>
      <c r="J286" s="86"/>
      <c r="K286" s="82"/>
      <c r="L286" s="82"/>
      <c r="M286" s="82"/>
      <c r="N286" s="82"/>
      <c r="O286" s="82"/>
      <c r="P286" s="82"/>
      <c r="Q286" s="82"/>
      <c r="R286" s="82"/>
    </row>
    <row r="287" spans="1:18" ht="15.75" customHeight="1">
      <c r="A287" s="3">
        <v>222</v>
      </c>
      <c r="B287" s="3" t="s">
        <v>12</v>
      </c>
      <c r="C287" s="8" t="s">
        <v>466</v>
      </c>
      <c r="D287" s="9" t="s">
        <v>467</v>
      </c>
      <c r="E287" s="79">
        <v>0</v>
      </c>
      <c r="F287" s="79">
        <v>5.1909999999999998</v>
      </c>
      <c r="G287" s="79">
        <v>5.19</v>
      </c>
      <c r="H287" s="80">
        <f>G287*4*1000</f>
        <v>20760</v>
      </c>
      <c r="I287" s="81" t="s">
        <v>15</v>
      </c>
      <c r="J287" s="82"/>
      <c r="K287" s="82"/>
      <c r="L287" s="82"/>
      <c r="M287" s="82"/>
      <c r="N287" s="82"/>
      <c r="O287" s="82"/>
      <c r="P287" s="82"/>
      <c r="Q287" s="82"/>
      <c r="R287" s="82"/>
    </row>
    <row r="288" spans="1:18" ht="15.75" customHeight="1">
      <c r="A288" s="3">
        <v>223</v>
      </c>
      <c r="B288" s="3" t="s">
        <v>12</v>
      </c>
      <c r="C288" s="8" t="s">
        <v>468</v>
      </c>
      <c r="D288" s="9" t="s">
        <v>469</v>
      </c>
      <c r="E288" s="79">
        <v>0</v>
      </c>
      <c r="F288" s="79">
        <v>0.25</v>
      </c>
      <c r="G288" s="79">
        <v>0.25</v>
      </c>
      <c r="H288" s="80">
        <f t="shared" ref="H288:H289" si="17">G288*3*1000</f>
        <v>750</v>
      </c>
      <c r="I288" s="81" t="s">
        <v>15</v>
      </c>
      <c r="J288" s="82"/>
      <c r="K288" s="82"/>
      <c r="L288" s="82"/>
      <c r="M288" s="82"/>
      <c r="N288" s="82"/>
      <c r="O288" s="82"/>
      <c r="P288" s="82"/>
      <c r="Q288" s="82"/>
      <c r="R288" s="82"/>
    </row>
    <row r="289" spans="1:18" ht="15.75" customHeight="1">
      <c r="A289" s="3"/>
      <c r="B289" s="3" t="s">
        <v>12</v>
      </c>
      <c r="C289" s="8"/>
      <c r="D289" s="9"/>
      <c r="E289" s="79">
        <v>0.25</v>
      </c>
      <c r="F289" s="79">
        <v>0.75</v>
      </c>
      <c r="G289" s="79">
        <v>0.5</v>
      </c>
      <c r="H289" s="80">
        <f t="shared" si="17"/>
        <v>1500</v>
      </c>
      <c r="I289" s="81" t="s">
        <v>27</v>
      </c>
      <c r="J289" s="86"/>
      <c r="K289" s="82"/>
      <c r="L289" s="82"/>
      <c r="M289" s="82"/>
      <c r="N289" s="82"/>
      <c r="O289" s="82"/>
      <c r="P289" s="82"/>
      <c r="Q289" s="82"/>
      <c r="R289" s="82"/>
    </row>
    <row r="290" spans="1:18" ht="15.75" customHeight="1">
      <c r="A290" s="3">
        <v>224</v>
      </c>
      <c r="B290" s="3" t="s">
        <v>12</v>
      </c>
      <c r="C290" s="8" t="s">
        <v>470</v>
      </c>
      <c r="D290" s="9" t="s">
        <v>471</v>
      </c>
      <c r="E290" s="79">
        <v>0</v>
      </c>
      <c r="F290" s="79">
        <v>0.4</v>
      </c>
      <c r="G290" s="79">
        <v>0.4</v>
      </c>
      <c r="H290" s="80">
        <f>G290*3.5*1000</f>
        <v>1400.0000000000002</v>
      </c>
      <c r="I290" s="81" t="s">
        <v>15</v>
      </c>
      <c r="J290" s="82"/>
      <c r="K290" s="82"/>
      <c r="L290" s="82"/>
      <c r="M290" s="82"/>
      <c r="N290" s="82"/>
      <c r="O290" s="82"/>
      <c r="P290" s="82"/>
      <c r="Q290" s="82"/>
      <c r="R290" s="82"/>
    </row>
    <row r="291" spans="1:18" ht="15.75" customHeight="1">
      <c r="A291" s="3">
        <v>225</v>
      </c>
      <c r="B291" s="3" t="s">
        <v>12</v>
      </c>
      <c r="C291" s="8" t="s">
        <v>472</v>
      </c>
      <c r="D291" s="9" t="s">
        <v>473</v>
      </c>
      <c r="E291" s="79">
        <v>0</v>
      </c>
      <c r="F291" s="79">
        <v>1.3</v>
      </c>
      <c r="G291" s="79">
        <v>1.3</v>
      </c>
      <c r="H291" s="80">
        <f t="shared" ref="H291:H293" si="18">G291*4*1000</f>
        <v>5200</v>
      </c>
      <c r="I291" s="81" t="s">
        <v>15</v>
      </c>
      <c r="J291" s="86"/>
      <c r="K291" s="82"/>
      <c r="L291" s="82"/>
      <c r="M291" s="82"/>
      <c r="N291" s="82"/>
      <c r="O291" s="82"/>
      <c r="P291" s="82"/>
      <c r="Q291" s="82"/>
      <c r="R291" s="82"/>
    </row>
    <row r="292" spans="1:18" ht="15.75" customHeight="1">
      <c r="A292" s="3">
        <v>226</v>
      </c>
      <c r="B292" s="3" t="s">
        <v>12</v>
      </c>
      <c r="C292" s="8" t="s">
        <v>474</v>
      </c>
      <c r="D292" s="9" t="s">
        <v>475</v>
      </c>
      <c r="E292" s="79">
        <v>0</v>
      </c>
      <c r="F292" s="79">
        <v>0.23</v>
      </c>
      <c r="G292" s="79">
        <v>0.23</v>
      </c>
      <c r="H292" s="80">
        <f t="shared" si="18"/>
        <v>920</v>
      </c>
      <c r="I292" s="81" t="s">
        <v>27</v>
      </c>
      <c r="J292" s="86"/>
      <c r="K292" s="82"/>
      <c r="L292" s="82"/>
      <c r="M292" s="82"/>
      <c r="N292" s="82"/>
      <c r="O292" s="82"/>
      <c r="P292" s="82"/>
      <c r="Q292" s="82"/>
      <c r="R292" s="82"/>
    </row>
    <row r="293" spans="1:18" ht="15.75" customHeight="1">
      <c r="A293" s="3">
        <v>227</v>
      </c>
      <c r="B293" s="3" t="s">
        <v>12</v>
      </c>
      <c r="C293" s="8" t="s">
        <v>476</v>
      </c>
      <c r="D293" s="9" t="s">
        <v>477</v>
      </c>
      <c r="E293" s="79">
        <v>0</v>
      </c>
      <c r="F293" s="79">
        <v>1.0780000000000001</v>
      </c>
      <c r="G293" s="79">
        <v>1.08</v>
      </c>
      <c r="H293" s="80">
        <f t="shared" si="18"/>
        <v>4320</v>
      </c>
      <c r="I293" s="81" t="s">
        <v>27</v>
      </c>
      <c r="J293" s="86"/>
      <c r="K293" s="82"/>
      <c r="L293" s="82"/>
      <c r="M293" s="82"/>
      <c r="N293" s="82"/>
      <c r="O293" s="82"/>
      <c r="P293" s="82"/>
      <c r="Q293" s="82"/>
      <c r="R293" s="82"/>
    </row>
    <row r="294" spans="1:18" ht="15.75" customHeight="1">
      <c r="A294" s="3">
        <v>228</v>
      </c>
      <c r="B294" s="3" t="s">
        <v>12</v>
      </c>
      <c r="C294" s="8" t="s">
        <v>478</v>
      </c>
      <c r="D294" s="9" t="s">
        <v>479</v>
      </c>
      <c r="E294" s="79">
        <v>0</v>
      </c>
      <c r="F294" s="79">
        <v>0.56999999999999995</v>
      </c>
      <c r="G294" s="79">
        <v>0.56999999999999995</v>
      </c>
      <c r="H294" s="80">
        <v>1710</v>
      </c>
      <c r="I294" s="81" t="s">
        <v>15</v>
      </c>
      <c r="J294" s="86"/>
      <c r="K294" s="82"/>
      <c r="L294" s="82"/>
      <c r="M294" s="82"/>
      <c r="N294" s="82"/>
      <c r="O294" s="82"/>
      <c r="P294" s="82"/>
      <c r="Q294" s="82"/>
      <c r="R294" s="82"/>
    </row>
    <row r="295" spans="1:18" ht="15.75" customHeight="1">
      <c r="A295" s="3">
        <v>229</v>
      </c>
      <c r="B295" s="3" t="s">
        <v>12</v>
      </c>
      <c r="C295" s="8" t="s">
        <v>480</v>
      </c>
      <c r="D295" s="9" t="s">
        <v>481</v>
      </c>
      <c r="E295" s="79">
        <v>0</v>
      </c>
      <c r="F295" s="79">
        <v>0.39</v>
      </c>
      <c r="G295" s="79">
        <v>0.39</v>
      </c>
      <c r="H295" s="80">
        <f t="shared" ref="H295:H296" si="19">G295*3*1000</f>
        <v>1170</v>
      </c>
      <c r="I295" s="81" t="s">
        <v>15</v>
      </c>
      <c r="J295" s="183"/>
      <c r="K295" s="179"/>
      <c r="L295" s="179"/>
      <c r="M295" s="179"/>
      <c r="N295" s="179"/>
      <c r="O295" s="179"/>
      <c r="P295" s="82"/>
      <c r="Q295" s="82"/>
      <c r="R295" s="82"/>
    </row>
    <row r="296" spans="1:18" ht="15.75" customHeight="1">
      <c r="A296" s="3"/>
      <c r="B296" s="3" t="s">
        <v>12</v>
      </c>
      <c r="C296" s="8"/>
      <c r="D296" s="9"/>
      <c r="E296" s="79">
        <v>0.39</v>
      </c>
      <c r="F296" s="79">
        <v>1.21</v>
      </c>
      <c r="G296" s="79">
        <f>F296-E296</f>
        <v>0.82</v>
      </c>
      <c r="H296" s="80">
        <f t="shared" si="19"/>
        <v>2460</v>
      </c>
      <c r="I296" s="81" t="s">
        <v>27</v>
      </c>
      <c r="J296" s="179"/>
      <c r="K296" s="179"/>
      <c r="L296" s="179"/>
      <c r="M296" s="179"/>
      <c r="N296" s="179"/>
      <c r="O296" s="179"/>
      <c r="P296" s="82"/>
      <c r="Q296" s="82"/>
      <c r="R296" s="82"/>
    </row>
    <row r="297" spans="1:18" ht="15.75" customHeight="1">
      <c r="A297" s="3">
        <v>230</v>
      </c>
      <c r="B297" s="3" t="s">
        <v>12</v>
      </c>
      <c r="C297" s="8" t="s">
        <v>482</v>
      </c>
      <c r="D297" s="9" t="s">
        <v>483</v>
      </c>
      <c r="E297" s="79">
        <v>0</v>
      </c>
      <c r="F297" s="79">
        <v>0.8</v>
      </c>
      <c r="G297" s="79">
        <v>0.8</v>
      </c>
      <c r="H297" s="80">
        <v>2400</v>
      </c>
      <c r="I297" s="81" t="s">
        <v>15</v>
      </c>
      <c r="J297" s="86"/>
      <c r="K297" s="82"/>
      <c r="L297" s="82"/>
      <c r="M297" s="82"/>
      <c r="N297" s="82"/>
      <c r="O297" s="82"/>
      <c r="P297" s="82"/>
      <c r="Q297" s="82"/>
      <c r="R297" s="82"/>
    </row>
    <row r="298" spans="1:18" ht="15.75" customHeight="1">
      <c r="A298" s="3">
        <v>231</v>
      </c>
      <c r="B298" s="3" t="s">
        <v>12</v>
      </c>
      <c r="C298" s="8" t="s">
        <v>484</v>
      </c>
      <c r="D298" s="9" t="s">
        <v>485</v>
      </c>
      <c r="E298" s="79">
        <v>0</v>
      </c>
      <c r="F298" s="79">
        <v>0.45</v>
      </c>
      <c r="G298" s="79">
        <v>0.45</v>
      </c>
      <c r="H298" s="80">
        <f t="shared" ref="H298:H301" si="20">G298*4*1000</f>
        <v>1800</v>
      </c>
      <c r="I298" s="81" t="s">
        <v>15</v>
      </c>
      <c r="J298" s="86"/>
      <c r="K298" s="82"/>
      <c r="L298" s="82"/>
      <c r="M298" s="82"/>
      <c r="N298" s="82"/>
      <c r="O298" s="82"/>
      <c r="P298" s="82"/>
      <c r="Q298" s="82"/>
      <c r="R298" s="82"/>
    </row>
    <row r="299" spans="1:18" ht="46.5" customHeight="1">
      <c r="A299" s="3">
        <v>232</v>
      </c>
      <c r="B299" s="3" t="s">
        <v>12</v>
      </c>
      <c r="C299" s="8" t="s">
        <v>486</v>
      </c>
      <c r="D299" s="9" t="s">
        <v>487</v>
      </c>
      <c r="E299" s="79">
        <v>0</v>
      </c>
      <c r="F299" s="79">
        <v>0.83</v>
      </c>
      <c r="G299" s="79">
        <v>0.83</v>
      </c>
      <c r="H299" s="80">
        <f t="shared" si="20"/>
        <v>3320</v>
      </c>
      <c r="I299" s="81" t="s">
        <v>27</v>
      </c>
      <c r="J299" s="86"/>
      <c r="K299" s="82"/>
      <c r="L299" s="82"/>
      <c r="M299" s="82"/>
      <c r="N299" s="82"/>
      <c r="O299" s="82"/>
      <c r="P299" s="82"/>
      <c r="Q299" s="82"/>
      <c r="R299" s="82"/>
    </row>
    <row r="300" spans="1:18" ht="15.75" customHeight="1">
      <c r="A300" s="3">
        <v>233</v>
      </c>
      <c r="B300" s="3" t="s">
        <v>12</v>
      </c>
      <c r="C300" s="8" t="s">
        <v>488</v>
      </c>
      <c r="D300" s="9" t="s">
        <v>489</v>
      </c>
      <c r="E300" s="79">
        <v>0</v>
      </c>
      <c r="F300" s="79">
        <v>0.41</v>
      </c>
      <c r="G300" s="79">
        <v>0.41</v>
      </c>
      <c r="H300" s="80">
        <f t="shared" si="20"/>
        <v>1640</v>
      </c>
      <c r="I300" s="81" t="s">
        <v>15</v>
      </c>
      <c r="J300" s="193"/>
      <c r="K300" s="179"/>
      <c r="L300" s="82"/>
      <c r="M300" s="82"/>
      <c r="N300" s="82"/>
      <c r="O300" s="82"/>
      <c r="P300" s="82"/>
      <c r="Q300" s="82"/>
      <c r="R300" s="82"/>
    </row>
    <row r="301" spans="1:18" ht="15.75" customHeight="1">
      <c r="A301" s="3">
        <v>234</v>
      </c>
      <c r="B301" s="3" t="s">
        <v>12</v>
      </c>
      <c r="C301" s="8" t="s">
        <v>490</v>
      </c>
      <c r="D301" s="9" t="s">
        <v>491</v>
      </c>
      <c r="E301" s="79">
        <v>0</v>
      </c>
      <c r="F301" s="79">
        <v>0.73</v>
      </c>
      <c r="G301" s="79">
        <v>0.73</v>
      </c>
      <c r="H301" s="80">
        <f t="shared" si="20"/>
        <v>2920</v>
      </c>
      <c r="I301" s="81" t="s">
        <v>27</v>
      </c>
      <c r="J301" s="86"/>
      <c r="K301" s="82"/>
      <c r="L301" s="82"/>
      <c r="M301" s="82"/>
      <c r="N301" s="82"/>
      <c r="O301" s="82"/>
      <c r="P301" s="82"/>
      <c r="Q301" s="82"/>
      <c r="R301" s="82"/>
    </row>
    <row r="302" spans="1:18" ht="15.75" customHeight="1">
      <c r="A302" s="3">
        <v>235</v>
      </c>
      <c r="B302" s="3" t="s">
        <v>12</v>
      </c>
      <c r="C302" s="8" t="s">
        <v>492</v>
      </c>
      <c r="D302" s="9" t="s">
        <v>493</v>
      </c>
      <c r="E302" s="79">
        <v>0</v>
      </c>
      <c r="F302" s="79">
        <v>0.9</v>
      </c>
      <c r="G302" s="79">
        <v>0.9</v>
      </c>
      <c r="H302" s="80">
        <v>2700</v>
      </c>
      <c r="I302" s="81" t="s">
        <v>27</v>
      </c>
      <c r="J302" s="86"/>
      <c r="K302" s="82"/>
      <c r="L302" s="82"/>
      <c r="M302" s="82"/>
      <c r="N302" s="82"/>
      <c r="O302" s="82"/>
      <c r="P302" s="82"/>
      <c r="Q302" s="82"/>
      <c r="R302" s="82"/>
    </row>
    <row r="303" spans="1:18" ht="15.75" customHeight="1">
      <c r="A303" s="3">
        <v>236</v>
      </c>
      <c r="B303" s="3" t="s">
        <v>12</v>
      </c>
      <c r="C303" s="8" t="s">
        <v>494</v>
      </c>
      <c r="D303" s="9" t="s">
        <v>495</v>
      </c>
      <c r="E303" s="79">
        <v>0</v>
      </c>
      <c r="F303" s="79">
        <v>0.3</v>
      </c>
      <c r="G303" s="79">
        <v>0.3</v>
      </c>
      <c r="H303" s="80">
        <f t="shared" ref="H303:H304" si="21">G303*4*1000</f>
        <v>1200</v>
      </c>
      <c r="I303" s="81" t="s">
        <v>15</v>
      </c>
      <c r="J303" s="82"/>
      <c r="K303" s="82"/>
      <c r="L303" s="82"/>
      <c r="M303" s="82"/>
      <c r="N303" s="82"/>
      <c r="O303" s="82"/>
      <c r="P303" s="82"/>
      <c r="Q303" s="82"/>
      <c r="R303" s="82"/>
    </row>
    <row r="304" spans="1:18" ht="15.75" customHeight="1">
      <c r="A304" s="3"/>
      <c r="B304" s="3" t="s">
        <v>12</v>
      </c>
      <c r="C304" s="8"/>
      <c r="D304" s="9"/>
      <c r="E304" s="79">
        <v>0.3</v>
      </c>
      <c r="F304" s="79">
        <v>0.6</v>
      </c>
      <c r="G304" s="79">
        <v>0.3</v>
      </c>
      <c r="H304" s="80">
        <f t="shared" si="21"/>
        <v>1200</v>
      </c>
      <c r="I304" s="81" t="s">
        <v>27</v>
      </c>
      <c r="J304" s="86"/>
      <c r="K304" s="82"/>
      <c r="L304" s="82"/>
      <c r="M304" s="82"/>
      <c r="N304" s="82"/>
      <c r="O304" s="82"/>
      <c r="P304" s="82"/>
      <c r="Q304" s="82"/>
      <c r="R304" s="82"/>
    </row>
    <row r="305" spans="1:18" ht="15.75" customHeight="1">
      <c r="A305" s="3">
        <v>237</v>
      </c>
      <c r="B305" s="3" t="s">
        <v>12</v>
      </c>
      <c r="C305" s="8" t="s">
        <v>496</v>
      </c>
      <c r="D305" s="9" t="s">
        <v>497</v>
      </c>
      <c r="E305" s="79">
        <v>0</v>
      </c>
      <c r="F305" s="79">
        <v>0.98</v>
      </c>
      <c r="G305" s="79">
        <v>0.98</v>
      </c>
      <c r="H305" s="80">
        <v>3430</v>
      </c>
      <c r="I305" s="81" t="s">
        <v>15</v>
      </c>
      <c r="J305" s="86"/>
      <c r="K305" s="82"/>
      <c r="L305" s="82"/>
      <c r="M305" s="82"/>
      <c r="N305" s="82"/>
      <c r="O305" s="82"/>
      <c r="P305" s="82"/>
      <c r="Q305" s="82"/>
      <c r="R305" s="82"/>
    </row>
    <row r="306" spans="1:18" ht="15.75" customHeight="1">
      <c r="A306" s="3">
        <v>238</v>
      </c>
      <c r="B306" s="3" t="s">
        <v>12</v>
      </c>
      <c r="C306" s="8" t="s">
        <v>498</v>
      </c>
      <c r="D306" s="9" t="s">
        <v>499</v>
      </c>
      <c r="E306" s="79">
        <v>0</v>
      </c>
      <c r="F306" s="79">
        <v>0.55000000000000004</v>
      </c>
      <c r="G306" s="79">
        <v>0.55000000000000004</v>
      </c>
      <c r="H306" s="80">
        <f>G306*3*1000</f>
        <v>1650.0000000000002</v>
      </c>
      <c r="I306" s="81" t="s">
        <v>27</v>
      </c>
      <c r="J306" s="86"/>
      <c r="K306" s="82"/>
      <c r="L306" s="82"/>
      <c r="M306" s="82"/>
      <c r="N306" s="82"/>
      <c r="O306" s="82"/>
      <c r="P306" s="82"/>
      <c r="Q306" s="82"/>
      <c r="R306" s="82"/>
    </row>
    <row r="307" spans="1:18" ht="15.75" customHeight="1">
      <c r="A307" s="3">
        <v>239</v>
      </c>
      <c r="B307" s="3" t="s">
        <v>12</v>
      </c>
      <c r="C307" s="8" t="s">
        <v>500</v>
      </c>
      <c r="D307" s="9" t="s">
        <v>501</v>
      </c>
      <c r="E307" s="79">
        <v>0</v>
      </c>
      <c r="F307" s="79">
        <v>3.1</v>
      </c>
      <c r="G307" s="79">
        <v>3.1</v>
      </c>
      <c r="H307" s="80">
        <f t="shared" ref="H307:H309" si="22">G307*3.5*1000</f>
        <v>10850</v>
      </c>
      <c r="I307" s="81" t="s">
        <v>15</v>
      </c>
      <c r="J307" s="86"/>
      <c r="K307" s="82"/>
      <c r="L307" s="82"/>
      <c r="M307" s="82"/>
      <c r="N307" s="82"/>
      <c r="O307" s="82"/>
      <c r="P307" s="82"/>
      <c r="Q307" s="82"/>
      <c r="R307" s="82"/>
    </row>
    <row r="308" spans="1:18" ht="15.75" customHeight="1">
      <c r="A308" s="3">
        <v>240</v>
      </c>
      <c r="B308" s="3" t="s">
        <v>12</v>
      </c>
      <c r="C308" s="8" t="s">
        <v>502</v>
      </c>
      <c r="D308" s="9" t="s">
        <v>503</v>
      </c>
      <c r="E308" s="79">
        <v>0</v>
      </c>
      <c r="F308" s="79">
        <v>0.5</v>
      </c>
      <c r="G308" s="79">
        <v>0.5</v>
      </c>
      <c r="H308" s="80">
        <f t="shared" si="22"/>
        <v>1750</v>
      </c>
      <c r="I308" s="81" t="s">
        <v>15</v>
      </c>
      <c r="J308" s="86"/>
      <c r="K308" s="82"/>
      <c r="L308" s="82"/>
      <c r="M308" s="82"/>
      <c r="N308" s="82"/>
      <c r="O308" s="82"/>
      <c r="P308" s="82"/>
      <c r="Q308" s="82"/>
      <c r="R308" s="82"/>
    </row>
    <row r="309" spans="1:18" ht="15.75" customHeight="1">
      <c r="A309" s="3">
        <v>241</v>
      </c>
      <c r="B309" s="3" t="s">
        <v>12</v>
      </c>
      <c r="C309" s="8" t="s">
        <v>504</v>
      </c>
      <c r="D309" s="9" t="s">
        <v>505</v>
      </c>
      <c r="E309" s="79">
        <v>0</v>
      </c>
      <c r="F309" s="79">
        <v>0.64200000000000002</v>
      </c>
      <c r="G309" s="79">
        <v>0.64</v>
      </c>
      <c r="H309" s="80">
        <f t="shared" si="22"/>
        <v>2240</v>
      </c>
      <c r="I309" s="81" t="s">
        <v>27</v>
      </c>
      <c r="J309" s="86"/>
      <c r="K309" s="82"/>
      <c r="L309" s="82"/>
      <c r="M309" s="82"/>
      <c r="N309" s="82"/>
      <c r="O309" s="82"/>
      <c r="P309" s="82"/>
      <c r="Q309" s="82"/>
      <c r="R309" s="82"/>
    </row>
    <row r="310" spans="1:18" ht="15.75" customHeight="1">
      <c r="A310" s="3">
        <v>242</v>
      </c>
      <c r="B310" s="3" t="s">
        <v>12</v>
      </c>
      <c r="C310" s="8" t="s">
        <v>506</v>
      </c>
      <c r="D310" s="9" t="s">
        <v>507</v>
      </c>
      <c r="E310" s="79">
        <v>0</v>
      </c>
      <c r="F310" s="79">
        <v>0.15</v>
      </c>
      <c r="G310" s="79">
        <v>0.15</v>
      </c>
      <c r="H310" s="80">
        <f>G310*4*1000</f>
        <v>600</v>
      </c>
      <c r="I310" s="81" t="s">
        <v>15</v>
      </c>
      <c r="J310" s="193"/>
      <c r="K310" s="179"/>
      <c r="L310" s="89"/>
      <c r="M310" s="91"/>
      <c r="N310" s="92"/>
      <c r="O310" s="92"/>
      <c r="P310" s="92"/>
      <c r="Q310" s="92"/>
      <c r="R310" s="92"/>
    </row>
    <row r="311" spans="1:18" ht="15.75" customHeight="1">
      <c r="A311" s="3">
        <v>243</v>
      </c>
      <c r="B311" s="3" t="s">
        <v>12</v>
      </c>
      <c r="C311" s="8" t="s">
        <v>508</v>
      </c>
      <c r="D311" s="9" t="s">
        <v>509</v>
      </c>
      <c r="E311" s="79">
        <v>0</v>
      </c>
      <c r="F311" s="79">
        <v>0.13</v>
      </c>
      <c r="G311" s="79">
        <f t="shared" ref="G311:G312" si="23">F311-E311</f>
        <v>0.13</v>
      </c>
      <c r="H311" s="80">
        <f t="shared" ref="H311:H313" si="24">G311*4.5*1000</f>
        <v>585</v>
      </c>
      <c r="I311" s="81" t="s">
        <v>15</v>
      </c>
      <c r="J311" s="93"/>
      <c r="K311" s="89"/>
      <c r="L311" s="89"/>
      <c r="M311" s="91"/>
      <c r="N311" s="92"/>
      <c r="O311" s="92"/>
      <c r="P311" s="92"/>
      <c r="Q311" s="92"/>
      <c r="R311" s="92"/>
    </row>
    <row r="312" spans="1:18" ht="15.75" customHeight="1">
      <c r="A312" s="3"/>
      <c r="B312" s="3" t="s">
        <v>12</v>
      </c>
      <c r="C312" s="8"/>
      <c r="D312" s="9"/>
      <c r="E312" s="79">
        <v>0.13</v>
      </c>
      <c r="F312" s="79">
        <v>0.41</v>
      </c>
      <c r="G312" s="79">
        <f t="shared" si="23"/>
        <v>0.27999999999999997</v>
      </c>
      <c r="H312" s="80">
        <f t="shared" si="24"/>
        <v>1259.9999999999998</v>
      </c>
      <c r="I312" s="81" t="s">
        <v>27</v>
      </c>
      <c r="J312" s="93"/>
      <c r="K312" s="89"/>
      <c r="L312" s="89"/>
      <c r="M312" s="91"/>
      <c r="N312" s="92"/>
      <c r="O312" s="92"/>
      <c r="P312" s="92"/>
      <c r="Q312" s="92"/>
      <c r="R312" s="92"/>
    </row>
    <row r="313" spans="1:18" ht="15.75" customHeight="1">
      <c r="A313" s="3"/>
      <c r="B313" s="3" t="s">
        <v>12</v>
      </c>
      <c r="C313" s="8"/>
      <c r="D313" s="9"/>
      <c r="E313" s="79">
        <v>0.41</v>
      </c>
      <c r="F313" s="79">
        <v>0.65</v>
      </c>
      <c r="G313" s="79">
        <v>0.65</v>
      </c>
      <c r="H313" s="80">
        <f t="shared" si="24"/>
        <v>2925.0000000000005</v>
      </c>
      <c r="I313" s="81" t="s">
        <v>15</v>
      </c>
      <c r="J313" s="86"/>
      <c r="K313" s="82"/>
      <c r="L313" s="82"/>
      <c r="M313" s="82"/>
      <c r="N313" s="87"/>
      <c r="O313" s="87"/>
      <c r="P313" s="87"/>
      <c r="Q313" s="87"/>
      <c r="R313" s="87"/>
    </row>
    <row r="314" spans="1:18" ht="15.75" customHeight="1">
      <c r="A314" s="3">
        <v>244</v>
      </c>
      <c r="B314" s="3" t="s">
        <v>12</v>
      </c>
      <c r="C314" s="8" t="s">
        <v>510</v>
      </c>
      <c r="D314" s="9" t="s">
        <v>76</v>
      </c>
      <c r="E314" s="94">
        <v>0</v>
      </c>
      <c r="F314" s="94">
        <v>0.308</v>
      </c>
      <c r="G314" s="94">
        <v>0.308</v>
      </c>
      <c r="H314" s="81">
        <f>G314*5*1000</f>
        <v>1540</v>
      </c>
      <c r="I314" s="81" t="s">
        <v>15</v>
      </c>
      <c r="J314" s="86"/>
      <c r="K314" s="86"/>
      <c r="L314" s="86"/>
      <c r="M314" s="86"/>
      <c r="N314" s="86"/>
      <c r="O314" s="86"/>
      <c r="P314" s="82"/>
      <c r="Q314" s="82"/>
      <c r="R314" s="82"/>
    </row>
    <row r="315" spans="1:18" ht="15.75" customHeight="1">
      <c r="A315" s="3">
        <v>245</v>
      </c>
      <c r="B315" s="3" t="s">
        <v>12</v>
      </c>
      <c r="C315" s="8" t="s">
        <v>511</v>
      </c>
      <c r="D315" s="9" t="s">
        <v>512</v>
      </c>
      <c r="E315" s="94">
        <v>0</v>
      </c>
      <c r="F315" s="94">
        <v>0.03</v>
      </c>
      <c r="G315" s="94">
        <v>0.03</v>
      </c>
      <c r="H315" s="81">
        <f t="shared" ref="H315:H317" si="25">G315*6*1000</f>
        <v>180</v>
      </c>
      <c r="I315" s="81" t="s">
        <v>58</v>
      </c>
      <c r="J315" s="86"/>
      <c r="K315" s="86"/>
      <c r="L315" s="86"/>
      <c r="M315" s="86"/>
      <c r="N315" s="86"/>
      <c r="O315" s="86"/>
      <c r="P315" s="82"/>
      <c r="Q315" s="82"/>
      <c r="R315" s="82"/>
    </row>
    <row r="316" spans="1:18" ht="15.75" customHeight="1">
      <c r="A316" s="3"/>
      <c r="B316" s="3" t="s">
        <v>12</v>
      </c>
      <c r="C316" s="8"/>
      <c r="D316" s="9"/>
      <c r="E316" s="94">
        <v>0</v>
      </c>
      <c r="F316" s="94">
        <v>0.53</v>
      </c>
      <c r="G316" s="94">
        <v>0.53</v>
      </c>
      <c r="H316" s="81">
        <f t="shared" si="25"/>
        <v>3180</v>
      </c>
      <c r="I316" s="81" t="s">
        <v>58</v>
      </c>
      <c r="J316" s="86"/>
      <c r="K316" s="86"/>
      <c r="L316" s="86"/>
      <c r="M316" s="86"/>
      <c r="N316" s="86"/>
      <c r="O316" s="86"/>
      <c r="P316" s="82"/>
      <c r="Q316" s="82"/>
      <c r="R316" s="82"/>
    </row>
    <row r="317" spans="1:18" ht="15.75" customHeight="1">
      <c r="A317" s="3"/>
      <c r="B317" s="3" t="s">
        <v>12</v>
      </c>
      <c r="C317" s="8"/>
      <c r="D317" s="9"/>
      <c r="E317" s="94">
        <v>0.53</v>
      </c>
      <c r="F317" s="94">
        <v>0.56499999999999995</v>
      </c>
      <c r="G317" s="94">
        <f>F317-E317</f>
        <v>3.499999999999992E-2</v>
      </c>
      <c r="H317" s="81">
        <f t="shared" si="25"/>
        <v>209.99999999999952</v>
      </c>
      <c r="I317" s="81" t="s">
        <v>15</v>
      </c>
      <c r="J317" s="82"/>
      <c r="K317" s="86"/>
      <c r="L317" s="86"/>
      <c r="M317" s="86"/>
      <c r="N317" s="86"/>
      <c r="O317" s="86"/>
      <c r="P317" s="82"/>
      <c r="Q317" s="82"/>
      <c r="R317" s="82"/>
    </row>
    <row r="318" spans="1:18" ht="15.75" customHeight="1">
      <c r="A318" s="3">
        <v>246</v>
      </c>
      <c r="B318" s="3" t="s">
        <v>12</v>
      </c>
      <c r="C318" s="8" t="s">
        <v>513</v>
      </c>
      <c r="D318" s="9" t="s">
        <v>514</v>
      </c>
      <c r="E318" s="94">
        <v>0</v>
      </c>
      <c r="F318" s="94">
        <v>6.7000000000000004E-2</v>
      </c>
      <c r="G318" s="94">
        <v>6.7000000000000004E-2</v>
      </c>
      <c r="H318" s="81">
        <f t="shared" ref="H318:H320" si="26">G318*4*1000</f>
        <v>268</v>
      </c>
      <c r="I318" s="81" t="s">
        <v>58</v>
      </c>
      <c r="J318" s="183"/>
      <c r="K318" s="179"/>
      <c r="L318" s="179"/>
      <c r="M318" s="82"/>
      <c r="N318" s="82"/>
      <c r="O318" s="82"/>
      <c r="P318" s="82"/>
      <c r="Q318" s="82"/>
      <c r="R318" s="82"/>
    </row>
    <row r="319" spans="1:18" ht="15.75" customHeight="1">
      <c r="A319" s="3"/>
      <c r="B319" s="3" t="s">
        <v>12</v>
      </c>
      <c r="C319" s="8"/>
      <c r="D319" s="9"/>
      <c r="E319" s="94">
        <v>6.7000000000000004E-2</v>
      </c>
      <c r="F319" s="94">
        <v>0.58099999999999996</v>
      </c>
      <c r="G319" s="94">
        <v>0.51400000000000001</v>
      </c>
      <c r="H319" s="81">
        <f t="shared" si="26"/>
        <v>2056</v>
      </c>
      <c r="I319" s="81" t="s">
        <v>15</v>
      </c>
      <c r="J319" s="179"/>
      <c r="K319" s="179"/>
      <c r="L319" s="179"/>
      <c r="M319" s="82"/>
      <c r="N319" s="82"/>
      <c r="O319" s="82"/>
      <c r="P319" s="82"/>
      <c r="Q319" s="82"/>
      <c r="R319" s="82"/>
    </row>
    <row r="320" spans="1:18" ht="15.75" customHeight="1">
      <c r="A320" s="3">
        <v>247</v>
      </c>
      <c r="B320" s="3" t="s">
        <v>12</v>
      </c>
      <c r="C320" s="8" t="s">
        <v>515</v>
      </c>
      <c r="D320" s="9" t="s">
        <v>516</v>
      </c>
      <c r="E320" s="94">
        <v>0</v>
      </c>
      <c r="F320" s="94">
        <v>0.40200000000000002</v>
      </c>
      <c r="G320" s="94">
        <f>F320-E320</f>
        <v>0.40200000000000002</v>
      </c>
      <c r="H320" s="81">
        <f t="shared" si="26"/>
        <v>1608</v>
      </c>
      <c r="I320" s="81" t="s">
        <v>58</v>
      </c>
      <c r="J320" s="82"/>
      <c r="K320" s="82"/>
      <c r="L320" s="82"/>
      <c r="M320" s="82"/>
      <c r="N320" s="82"/>
      <c r="O320" s="82"/>
      <c r="P320" s="82"/>
      <c r="Q320" s="82"/>
      <c r="R320" s="82"/>
    </row>
    <row r="321" spans="1:18" ht="15.75" customHeight="1">
      <c r="A321" s="3"/>
      <c r="B321" s="3" t="s">
        <v>12</v>
      </c>
      <c r="C321" s="8"/>
      <c r="D321" s="9"/>
      <c r="E321" s="94">
        <v>0.40200000000000002</v>
      </c>
      <c r="F321" s="94">
        <v>0.85099999999999998</v>
      </c>
      <c r="G321" s="94">
        <v>0.46899999999999997</v>
      </c>
      <c r="H321" s="81">
        <f t="shared" ref="H321:H322" si="27">G321*6*1000</f>
        <v>2814</v>
      </c>
      <c r="I321" s="81" t="s">
        <v>15</v>
      </c>
      <c r="J321" s="86"/>
      <c r="K321" s="82"/>
      <c r="L321" s="82"/>
      <c r="M321" s="82"/>
      <c r="N321" s="82"/>
      <c r="O321" s="82"/>
      <c r="P321" s="82"/>
      <c r="Q321" s="82"/>
      <c r="R321" s="82"/>
    </row>
    <row r="322" spans="1:18" ht="15.75" customHeight="1">
      <c r="A322" s="3">
        <v>248</v>
      </c>
      <c r="B322" s="3" t="s">
        <v>12</v>
      </c>
      <c r="C322" s="8" t="s">
        <v>517</v>
      </c>
      <c r="D322" s="9" t="s">
        <v>518</v>
      </c>
      <c r="E322" s="94">
        <v>0</v>
      </c>
      <c r="F322" s="94">
        <v>0.125</v>
      </c>
      <c r="G322" s="94">
        <v>0.125</v>
      </c>
      <c r="H322" s="81">
        <f t="shared" si="27"/>
        <v>750</v>
      </c>
      <c r="I322" s="81" t="s">
        <v>15</v>
      </c>
      <c r="J322" s="178"/>
      <c r="K322" s="179"/>
      <c r="L322" s="82"/>
      <c r="M322" s="82"/>
      <c r="N322" s="82"/>
      <c r="O322" s="82"/>
      <c r="P322" s="82"/>
      <c r="Q322" s="82"/>
      <c r="R322" s="82"/>
    </row>
    <row r="323" spans="1:18" ht="15.75" customHeight="1">
      <c r="A323" s="3">
        <v>249</v>
      </c>
      <c r="B323" s="3" t="s">
        <v>12</v>
      </c>
      <c r="C323" s="8" t="s">
        <v>519</v>
      </c>
      <c r="D323" s="9" t="s">
        <v>520</v>
      </c>
      <c r="E323" s="94">
        <v>0</v>
      </c>
      <c r="F323" s="94">
        <v>0.45700000000000002</v>
      </c>
      <c r="G323" s="94">
        <v>0.45700000000000002</v>
      </c>
      <c r="H323" s="81">
        <f>G323*3*1000</f>
        <v>1371</v>
      </c>
      <c r="I323" s="81" t="s">
        <v>15</v>
      </c>
      <c r="J323" s="86"/>
      <c r="K323" s="82"/>
      <c r="L323" s="82"/>
      <c r="M323" s="86"/>
      <c r="N323" s="82"/>
      <c r="O323" s="82"/>
      <c r="P323" s="82"/>
      <c r="Q323" s="82"/>
      <c r="R323" s="82"/>
    </row>
    <row r="324" spans="1:18" ht="15.75" customHeight="1">
      <c r="A324" s="3">
        <v>250</v>
      </c>
      <c r="B324" s="3" t="s">
        <v>12</v>
      </c>
      <c r="C324" s="8" t="s">
        <v>521</v>
      </c>
      <c r="D324" s="9" t="s">
        <v>522</v>
      </c>
      <c r="E324" s="79">
        <v>0</v>
      </c>
      <c r="F324" s="79">
        <v>0.23</v>
      </c>
      <c r="G324" s="79">
        <v>0.23</v>
      </c>
      <c r="H324" s="80">
        <f>G324*6*1000</f>
        <v>1380.0000000000002</v>
      </c>
      <c r="I324" s="81" t="s">
        <v>15</v>
      </c>
      <c r="J324" s="193"/>
      <c r="K324" s="179"/>
      <c r="L324" s="82"/>
      <c r="M324" s="82"/>
      <c r="N324" s="82"/>
      <c r="O324" s="82"/>
      <c r="P324" s="82"/>
      <c r="Q324" s="82"/>
      <c r="R324" s="82"/>
    </row>
    <row r="325" spans="1:18" ht="15.75" customHeight="1">
      <c r="A325" s="3">
        <v>251</v>
      </c>
      <c r="B325" s="3" t="s">
        <v>12</v>
      </c>
      <c r="C325" s="8" t="s">
        <v>523</v>
      </c>
      <c r="D325" s="9" t="s">
        <v>524</v>
      </c>
      <c r="E325" s="79">
        <v>0</v>
      </c>
      <c r="F325" s="79">
        <v>1.1599999999999999</v>
      </c>
      <c r="G325" s="79">
        <f t="shared" ref="G325:G326" si="28">F325-E325</f>
        <v>1.1599999999999999</v>
      </c>
      <c r="H325" s="80">
        <f t="shared" ref="H325:H326" si="29">G325*4*1000</f>
        <v>4640</v>
      </c>
      <c r="I325" s="81" t="s">
        <v>15</v>
      </c>
      <c r="J325" s="91"/>
      <c r="K325" s="82"/>
      <c r="L325" s="82"/>
      <c r="M325" s="82"/>
      <c r="N325" s="82"/>
      <c r="O325" s="82"/>
      <c r="P325" s="82"/>
      <c r="Q325" s="82"/>
      <c r="R325" s="82"/>
    </row>
    <row r="326" spans="1:18" ht="15.75" customHeight="1">
      <c r="A326" s="3"/>
      <c r="B326" s="3" t="s">
        <v>12</v>
      </c>
      <c r="C326" s="8"/>
      <c r="D326" s="9"/>
      <c r="E326" s="79">
        <v>1.1599999999999999</v>
      </c>
      <c r="F326" s="79">
        <v>1.87</v>
      </c>
      <c r="G326" s="79">
        <f t="shared" si="28"/>
        <v>0.71000000000000019</v>
      </c>
      <c r="H326" s="80">
        <f t="shared" si="29"/>
        <v>2840.0000000000009</v>
      </c>
      <c r="I326" s="81" t="s">
        <v>27</v>
      </c>
      <c r="J326" s="89"/>
      <c r="K326" s="82"/>
      <c r="L326" s="82"/>
      <c r="M326" s="202"/>
      <c r="N326" s="179"/>
      <c r="O326" s="179"/>
      <c r="P326" s="179"/>
      <c r="Q326" s="179"/>
      <c r="R326" s="179"/>
    </row>
    <row r="327" spans="1:18" ht="15.75" customHeight="1">
      <c r="A327" s="3">
        <v>252</v>
      </c>
      <c r="B327" s="3" t="s">
        <v>12</v>
      </c>
      <c r="C327" s="8" t="s">
        <v>525</v>
      </c>
      <c r="D327" s="9" t="s">
        <v>526</v>
      </c>
      <c r="E327" s="79">
        <v>0</v>
      </c>
      <c r="F327" s="79">
        <v>0.45500000000000002</v>
      </c>
      <c r="G327" s="79">
        <v>0.45500000000000002</v>
      </c>
      <c r="H327" s="80">
        <f t="shared" ref="H327:H330" si="30">G327*3.5*1000</f>
        <v>1592.5</v>
      </c>
      <c r="I327" s="81" t="s">
        <v>27</v>
      </c>
      <c r="J327" s="86"/>
      <c r="K327" s="82"/>
      <c r="L327" s="82"/>
      <c r="M327" s="82"/>
      <c r="N327" s="82"/>
      <c r="O327" s="82"/>
      <c r="P327" s="82"/>
      <c r="Q327" s="82"/>
      <c r="R327" s="82"/>
    </row>
    <row r="328" spans="1:18" ht="15.75" customHeight="1">
      <c r="A328" s="3">
        <v>253</v>
      </c>
      <c r="B328" s="3" t="s">
        <v>12</v>
      </c>
      <c r="C328" s="8" t="s">
        <v>527</v>
      </c>
      <c r="D328" s="9" t="s">
        <v>528</v>
      </c>
      <c r="E328" s="79">
        <v>0</v>
      </c>
      <c r="F328" s="79">
        <v>0.7</v>
      </c>
      <c r="G328" s="79">
        <v>0.7</v>
      </c>
      <c r="H328" s="80">
        <f t="shared" si="30"/>
        <v>2449.9999999999995</v>
      </c>
      <c r="I328" s="81" t="s">
        <v>27</v>
      </c>
      <c r="J328" s="86"/>
      <c r="K328" s="82"/>
      <c r="L328" s="82"/>
      <c r="M328" s="82"/>
      <c r="N328" s="82"/>
      <c r="O328" s="82"/>
      <c r="P328" s="82"/>
      <c r="Q328" s="82"/>
      <c r="R328" s="82"/>
    </row>
    <row r="329" spans="1:18" ht="15.75" customHeight="1">
      <c r="A329" s="3">
        <v>254</v>
      </c>
      <c r="B329" s="3" t="s">
        <v>12</v>
      </c>
      <c r="C329" s="8" t="s">
        <v>529</v>
      </c>
      <c r="D329" s="9" t="s">
        <v>530</v>
      </c>
      <c r="E329" s="79">
        <v>0</v>
      </c>
      <c r="F329" s="79">
        <v>1</v>
      </c>
      <c r="G329" s="79">
        <f t="shared" ref="G329:G330" si="31">F329-E329</f>
        <v>1</v>
      </c>
      <c r="H329" s="81">
        <f t="shared" si="30"/>
        <v>3500</v>
      </c>
      <c r="I329" s="81" t="s">
        <v>15</v>
      </c>
      <c r="J329" s="95"/>
      <c r="K329" s="89"/>
      <c r="L329" s="95"/>
      <c r="M329" s="95"/>
      <c r="N329" s="86"/>
      <c r="O329" s="82"/>
      <c r="P329" s="82"/>
      <c r="Q329" s="82"/>
      <c r="R329" s="82"/>
    </row>
    <row r="330" spans="1:18" ht="15.75" customHeight="1">
      <c r="A330" s="3"/>
      <c r="B330" s="3" t="s">
        <v>12</v>
      </c>
      <c r="C330" s="8"/>
      <c r="D330" s="9"/>
      <c r="E330" s="79">
        <v>1</v>
      </c>
      <c r="F330" s="79">
        <v>2.8</v>
      </c>
      <c r="G330" s="79">
        <f t="shared" si="31"/>
        <v>1.7999999999999998</v>
      </c>
      <c r="H330" s="81">
        <f t="shared" si="30"/>
        <v>6299.9999999999991</v>
      </c>
      <c r="I330" s="81" t="s">
        <v>27</v>
      </c>
      <c r="J330" s="95"/>
      <c r="K330" s="95"/>
      <c r="L330" s="95"/>
      <c r="M330" s="95"/>
      <c r="N330" s="82"/>
      <c r="O330" s="82"/>
      <c r="P330" s="82"/>
      <c r="Q330" s="82"/>
      <c r="R330" s="82"/>
    </row>
    <row r="331" spans="1:18" ht="15.75" customHeight="1">
      <c r="A331" s="3">
        <v>255</v>
      </c>
      <c r="B331" s="3" t="s">
        <v>12</v>
      </c>
      <c r="C331" s="8" t="s">
        <v>531</v>
      </c>
      <c r="D331" s="9" t="s">
        <v>532</v>
      </c>
      <c r="E331" s="79">
        <v>0</v>
      </c>
      <c r="F331" s="79">
        <v>0.441</v>
      </c>
      <c r="G331" s="79">
        <v>0.44</v>
      </c>
      <c r="H331" s="80">
        <f>G331*4*1000</f>
        <v>1760</v>
      </c>
      <c r="I331" s="81" t="s">
        <v>15</v>
      </c>
      <c r="J331" s="86"/>
      <c r="K331" s="82"/>
      <c r="L331" s="82"/>
      <c r="M331" s="82"/>
      <c r="N331" s="82"/>
      <c r="O331" s="82"/>
      <c r="P331" s="82"/>
      <c r="Q331" s="82"/>
      <c r="R331" s="82"/>
    </row>
    <row r="332" spans="1:18" ht="15.75" customHeight="1">
      <c r="A332" s="3">
        <v>256</v>
      </c>
      <c r="B332" s="3" t="s">
        <v>12</v>
      </c>
      <c r="C332" s="8" t="s">
        <v>533</v>
      </c>
      <c r="D332" s="9" t="s">
        <v>534</v>
      </c>
      <c r="E332" s="79">
        <v>0</v>
      </c>
      <c r="F332" s="79">
        <v>1.1299999999999999</v>
      </c>
      <c r="G332" s="79">
        <v>1.1299999999999999</v>
      </c>
      <c r="H332" s="80">
        <f t="shared" ref="H332:H334" si="32">G332*3*1000</f>
        <v>3389.9999999999995</v>
      </c>
      <c r="I332" s="81" t="s">
        <v>15</v>
      </c>
      <c r="J332" s="86"/>
      <c r="K332" s="82"/>
      <c r="L332" s="82"/>
      <c r="M332" s="82"/>
      <c r="N332" s="82"/>
      <c r="O332" s="82"/>
      <c r="P332" s="82"/>
      <c r="Q332" s="82"/>
      <c r="R332" s="82"/>
    </row>
    <row r="333" spans="1:18" ht="15.75" customHeight="1">
      <c r="A333" s="3"/>
      <c r="B333" s="3" t="s">
        <v>12</v>
      </c>
      <c r="C333" s="8"/>
      <c r="D333" s="9"/>
      <c r="E333" s="79">
        <v>1.1299999999999999</v>
      </c>
      <c r="F333" s="79">
        <v>3.84</v>
      </c>
      <c r="G333" s="79">
        <f t="shared" ref="G333:G334" si="33">F333-E333</f>
        <v>2.71</v>
      </c>
      <c r="H333" s="80">
        <f t="shared" si="32"/>
        <v>8129.9999999999991</v>
      </c>
      <c r="I333" s="81" t="s">
        <v>535</v>
      </c>
      <c r="J333" s="86"/>
      <c r="K333" s="82"/>
      <c r="L333" s="82"/>
      <c r="M333" s="82"/>
      <c r="N333" s="82"/>
      <c r="O333" s="82"/>
      <c r="P333" s="82"/>
      <c r="Q333" s="82"/>
      <c r="R333" s="82"/>
    </row>
    <row r="334" spans="1:18" ht="15.75" customHeight="1">
      <c r="A334" s="3"/>
      <c r="B334" s="3" t="s">
        <v>12</v>
      </c>
      <c r="C334" s="8"/>
      <c r="D334" s="9"/>
      <c r="E334" s="79">
        <v>3.84</v>
      </c>
      <c r="F334" s="79">
        <v>4.1399999999999997</v>
      </c>
      <c r="G334" s="79">
        <f t="shared" si="33"/>
        <v>0.29999999999999982</v>
      </c>
      <c r="H334" s="80">
        <f t="shared" si="32"/>
        <v>899.99999999999943</v>
      </c>
      <c r="I334" s="81" t="s">
        <v>15</v>
      </c>
      <c r="J334" s="86"/>
      <c r="K334" s="82"/>
      <c r="L334" s="82"/>
      <c r="M334" s="82"/>
      <c r="N334" s="82"/>
      <c r="O334" s="82"/>
      <c r="P334" s="82"/>
      <c r="Q334" s="82"/>
      <c r="R334" s="82"/>
    </row>
    <row r="335" spans="1:18" ht="15.75" customHeight="1">
      <c r="A335" s="3">
        <v>257</v>
      </c>
      <c r="B335" s="3" t="s">
        <v>12</v>
      </c>
      <c r="C335" s="8" t="s">
        <v>536</v>
      </c>
      <c r="D335" s="9" t="s">
        <v>537</v>
      </c>
      <c r="E335" s="79">
        <v>0</v>
      </c>
      <c r="F335" s="79">
        <v>0.26300000000000001</v>
      </c>
      <c r="G335" s="79">
        <v>0.26300000000000001</v>
      </c>
      <c r="H335" s="80">
        <f>G335*4*1000</f>
        <v>1052</v>
      </c>
      <c r="I335" s="81" t="s">
        <v>15</v>
      </c>
      <c r="J335" s="89"/>
      <c r="K335" s="82"/>
      <c r="L335" s="82"/>
      <c r="M335" s="82"/>
      <c r="N335" s="82"/>
      <c r="O335" s="82"/>
      <c r="P335" s="82"/>
      <c r="Q335" s="82"/>
      <c r="R335" s="82"/>
    </row>
    <row r="336" spans="1:18" ht="15.75" customHeight="1">
      <c r="A336" s="3">
        <v>258</v>
      </c>
      <c r="B336" s="3" t="s">
        <v>12</v>
      </c>
      <c r="C336" s="8" t="s">
        <v>538</v>
      </c>
      <c r="D336" s="9" t="s">
        <v>539</v>
      </c>
      <c r="E336" s="79">
        <v>0</v>
      </c>
      <c r="F336" s="79">
        <v>0.94</v>
      </c>
      <c r="G336" s="79">
        <v>0.94</v>
      </c>
      <c r="H336" s="80">
        <f t="shared" ref="H336:H337" si="34">G336*4.5*1000</f>
        <v>4229.9999999999991</v>
      </c>
      <c r="I336" s="81" t="s">
        <v>15</v>
      </c>
      <c r="J336" s="183"/>
      <c r="K336" s="179"/>
      <c r="L336" s="179"/>
      <c r="M336" s="179"/>
      <c r="N336" s="179"/>
      <c r="O336" s="179"/>
      <c r="P336" s="179"/>
      <c r="Q336" s="82"/>
      <c r="R336" s="82"/>
    </row>
    <row r="337" spans="1:18" ht="15.75" customHeight="1">
      <c r="A337" s="3"/>
      <c r="B337" s="3" t="s">
        <v>12</v>
      </c>
      <c r="C337" s="8"/>
      <c r="D337" s="9"/>
      <c r="E337" s="79">
        <v>0.94</v>
      </c>
      <c r="F337" s="79">
        <v>1.1299999999999999</v>
      </c>
      <c r="G337" s="79">
        <v>0.19</v>
      </c>
      <c r="H337" s="80">
        <f t="shared" si="34"/>
        <v>855</v>
      </c>
      <c r="I337" s="81" t="s">
        <v>27</v>
      </c>
      <c r="J337" s="179"/>
      <c r="K337" s="179"/>
      <c r="L337" s="179"/>
      <c r="M337" s="179"/>
      <c r="N337" s="179"/>
      <c r="O337" s="179"/>
      <c r="P337" s="179"/>
      <c r="Q337" s="82"/>
      <c r="R337" s="82"/>
    </row>
    <row r="338" spans="1:18" ht="15.75" customHeight="1">
      <c r="A338" s="3">
        <v>259</v>
      </c>
      <c r="B338" s="3" t="s">
        <v>12</v>
      </c>
      <c r="C338" s="8" t="s">
        <v>540</v>
      </c>
      <c r="D338" s="9" t="s">
        <v>541</v>
      </c>
      <c r="E338" s="79">
        <v>0</v>
      </c>
      <c r="F338" s="79">
        <v>0.4</v>
      </c>
      <c r="G338" s="79">
        <v>0.4</v>
      </c>
      <c r="H338" s="80">
        <f t="shared" ref="H338:H339" si="35">G338*4*1000</f>
        <v>1600</v>
      </c>
      <c r="I338" s="81" t="s">
        <v>15</v>
      </c>
      <c r="J338" s="86"/>
      <c r="K338" s="82"/>
      <c r="L338" s="82"/>
      <c r="M338" s="82"/>
      <c r="N338" s="82"/>
      <c r="O338" s="82"/>
      <c r="P338" s="82"/>
      <c r="Q338" s="82"/>
      <c r="R338" s="82"/>
    </row>
    <row r="339" spans="1:18" ht="15.75" customHeight="1">
      <c r="A339" s="3">
        <v>260</v>
      </c>
      <c r="B339" s="3" t="s">
        <v>12</v>
      </c>
      <c r="C339" s="8" t="s">
        <v>542</v>
      </c>
      <c r="D339" s="9" t="s">
        <v>543</v>
      </c>
      <c r="E339" s="79">
        <v>0</v>
      </c>
      <c r="F339" s="79">
        <v>0.65</v>
      </c>
      <c r="G339" s="79">
        <v>0.65</v>
      </c>
      <c r="H339" s="80">
        <f t="shared" si="35"/>
        <v>2600</v>
      </c>
      <c r="I339" s="81" t="s">
        <v>15</v>
      </c>
      <c r="J339" s="86"/>
      <c r="K339" s="82"/>
      <c r="L339" s="82"/>
      <c r="M339" s="82"/>
      <c r="N339" s="82"/>
      <c r="O339" s="82"/>
      <c r="P339" s="82"/>
      <c r="Q339" s="82"/>
      <c r="R339" s="82"/>
    </row>
    <row r="340" spans="1:18" ht="15.75" customHeight="1">
      <c r="A340" s="3">
        <v>261</v>
      </c>
      <c r="B340" s="3" t="s">
        <v>12</v>
      </c>
      <c r="C340" s="8" t="s">
        <v>544</v>
      </c>
      <c r="D340" s="9" t="s">
        <v>545</v>
      </c>
      <c r="E340" s="79">
        <v>0</v>
      </c>
      <c r="F340" s="79">
        <v>0.52</v>
      </c>
      <c r="G340" s="79">
        <v>0.73</v>
      </c>
      <c r="H340" s="80">
        <f>G340*3.5*1000</f>
        <v>2554.9999999999995</v>
      </c>
      <c r="I340" s="81" t="s">
        <v>15</v>
      </c>
      <c r="J340" s="86"/>
      <c r="K340" s="82"/>
      <c r="L340" s="82"/>
      <c r="M340" s="82"/>
      <c r="N340" s="82"/>
      <c r="O340" s="82"/>
      <c r="P340" s="82"/>
      <c r="Q340" s="82"/>
      <c r="R340" s="82"/>
    </row>
    <row r="341" spans="1:18" ht="15.75" customHeight="1">
      <c r="A341" s="3"/>
      <c r="B341" s="3" t="s">
        <v>12</v>
      </c>
      <c r="C341" s="8"/>
      <c r="D341" s="9"/>
      <c r="E341" s="79">
        <v>0.52</v>
      </c>
      <c r="F341" s="79">
        <v>0.73</v>
      </c>
      <c r="G341" s="79">
        <f>F341-E341</f>
        <v>0.20999999999999996</v>
      </c>
      <c r="H341" s="80">
        <f>G341*3*1000</f>
        <v>629.99999999999989</v>
      </c>
      <c r="I341" s="81" t="s">
        <v>27</v>
      </c>
      <c r="J341" s="86"/>
      <c r="K341" s="82"/>
      <c r="L341" s="82"/>
      <c r="M341" s="82"/>
      <c r="N341" s="82"/>
      <c r="O341" s="82"/>
      <c r="P341" s="82"/>
      <c r="Q341" s="82"/>
      <c r="R341" s="82"/>
    </row>
    <row r="342" spans="1:18" ht="15.75" customHeight="1">
      <c r="A342" s="3">
        <v>262</v>
      </c>
      <c r="B342" s="3" t="s">
        <v>12</v>
      </c>
      <c r="C342" s="8" t="s">
        <v>546</v>
      </c>
      <c r="D342" s="9" t="s">
        <v>78</v>
      </c>
      <c r="E342" s="94">
        <v>0</v>
      </c>
      <c r="F342" s="94">
        <v>8.5000000000000006E-2</v>
      </c>
      <c r="G342" s="94">
        <v>8.5000000000000006E-2</v>
      </c>
      <c r="H342" s="81">
        <f t="shared" ref="H342:H344" si="36">G342*4*1000</f>
        <v>340</v>
      </c>
      <c r="I342" s="81" t="s">
        <v>58</v>
      </c>
      <c r="J342" s="197"/>
      <c r="K342" s="179"/>
      <c r="L342" s="179"/>
      <c r="M342" s="179"/>
      <c r="N342" s="179"/>
      <c r="O342" s="179"/>
      <c r="P342" s="82"/>
      <c r="Q342" s="82"/>
      <c r="R342" s="82"/>
    </row>
    <row r="343" spans="1:18" ht="15.75" customHeight="1">
      <c r="A343" s="3">
        <v>263</v>
      </c>
      <c r="B343" s="3" t="s">
        <v>12</v>
      </c>
      <c r="C343" s="8" t="s">
        <v>547</v>
      </c>
      <c r="D343" s="9" t="s">
        <v>548</v>
      </c>
      <c r="E343" s="94">
        <v>0</v>
      </c>
      <c r="F343" s="94">
        <v>0.53</v>
      </c>
      <c r="G343" s="94">
        <v>0.53</v>
      </c>
      <c r="H343" s="81">
        <f t="shared" si="36"/>
        <v>2120</v>
      </c>
      <c r="I343" s="81" t="s">
        <v>15</v>
      </c>
      <c r="J343" s="86"/>
      <c r="K343" s="86"/>
      <c r="L343" s="86"/>
      <c r="M343" s="82"/>
      <c r="N343" s="86"/>
      <c r="O343" s="86"/>
      <c r="P343" s="82"/>
      <c r="Q343" s="82"/>
      <c r="R343" s="82"/>
    </row>
    <row r="344" spans="1:18" ht="45.75" customHeight="1">
      <c r="A344" s="3">
        <v>264</v>
      </c>
      <c r="B344" s="3" t="s">
        <v>12</v>
      </c>
      <c r="C344" s="8" t="s">
        <v>549</v>
      </c>
      <c r="D344" s="9" t="s">
        <v>550</v>
      </c>
      <c r="E344" s="94">
        <v>0</v>
      </c>
      <c r="F344" s="94">
        <v>8.6999999999999994E-2</v>
      </c>
      <c r="G344" s="94">
        <v>8.6999999999999994E-2</v>
      </c>
      <c r="H344" s="81">
        <f t="shared" si="36"/>
        <v>348</v>
      </c>
      <c r="I344" s="81" t="s">
        <v>58</v>
      </c>
      <c r="J344" s="83"/>
      <c r="K344" s="193"/>
      <c r="L344" s="179"/>
      <c r="M344" s="91"/>
      <c r="N344" s="86"/>
      <c r="O344" s="86"/>
      <c r="P344" s="82"/>
      <c r="Q344" s="82"/>
      <c r="R344" s="82"/>
    </row>
    <row r="345" spans="1:18" ht="15.75" customHeight="1">
      <c r="A345" s="3">
        <v>265</v>
      </c>
      <c r="B345" s="3" t="s">
        <v>12</v>
      </c>
      <c r="C345" s="8" t="s">
        <v>551</v>
      </c>
      <c r="D345" s="9" t="s">
        <v>552</v>
      </c>
      <c r="E345" s="94">
        <v>0</v>
      </c>
      <c r="F345" s="94">
        <v>0.11</v>
      </c>
      <c r="G345" s="94">
        <f>F345-E345</f>
        <v>0.11</v>
      </c>
      <c r="H345" s="81">
        <v>660</v>
      </c>
      <c r="I345" s="81" t="s">
        <v>15</v>
      </c>
      <c r="J345" s="82"/>
      <c r="K345" s="82"/>
      <c r="L345" s="82"/>
      <c r="M345" s="82"/>
      <c r="N345" s="82"/>
      <c r="O345" s="82"/>
      <c r="P345" s="82"/>
      <c r="Q345" s="82"/>
      <c r="R345" s="82"/>
    </row>
    <row r="346" spans="1:18" ht="15.75" customHeight="1">
      <c r="A346" s="3">
        <v>266</v>
      </c>
      <c r="B346" s="3" t="s">
        <v>12</v>
      </c>
      <c r="C346" s="8" t="s">
        <v>553</v>
      </c>
      <c r="D346" s="9" t="s">
        <v>86</v>
      </c>
      <c r="E346" s="94">
        <v>0</v>
      </c>
      <c r="F346" s="94">
        <v>0.154</v>
      </c>
      <c r="G346" s="94">
        <v>0.154</v>
      </c>
      <c r="H346" s="81">
        <f>G346*4*1000</f>
        <v>616</v>
      </c>
      <c r="I346" s="81" t="s">
        <v>15</v>
      </c>
      <c r="J346" s="82"/>
      <c r="K346" s="82"/>
      <c r="L346" s="82"/>
      <c r="M346" s="82"/>
      <c r="N346" s="82"/>
      <c r="O346" s="82"/>
      <c r="P346" s="82"/>
      <c r="Q346" s="82"/>
      <c r="R346" s="82"/>
    </row>
    <row r="347" spans="1:18" ht="42.75" customHeight="1">
      <c r="A347" s="3">
        <v>267</v>
      </c>
      <c r="B347" s="3" t="s">
        <v>12</v>
      </c>
      <c r="C347" s="8" t="s">
        <v>554</v>
      </c>
      <c r="D347" s="9" t="s">
        <v>296</v>
      </c>
      <c r="E347" s="94">
        <v>0</v>
      </c>
      <c r="F347" s="94">
        <v>0.28199999999999997</v>
      </c>
      <c r="G347" s="94">
        <f>F347-E347</f>
        <v>0.28199999999999997</v>
      </c>
      <c r="H347" s="81">
        <f>G347*6*1000</f>
        <v>1691.9999999999998</v>
      </c>
      <c r="I347" s="81" t="s">
        <v>58</v>
      </c>
      <c r="J347" s="86"/>
      <c r="K347" s="86"/>
      <c r="L347" s="86"/>
      <c r="M347" s="82"/>
      <c r="N347" s="82"/>
      <c r="O347" s="82"/>
      <c r="P347" s="82"/>
      <c r="Q347" s="82"/>
      <c r="R347" s="82"/>
    </row>
    <row r="348" spans="1:18" ht="15.75" customHeight="1">
      <c r="A348" s="3">
        <v>268</v>
      </c>
      <c r="B348" s="3" t="s">
        <v>12</v>
      </c>
      <c r="C348" s="8" t="s">
        <v>555</v>
      </c>
      <c r="D348" s="9" t="s">
        <v>556</v>
      </c>
      <c r="E348" s="94">
        <v>0</v>
      </c>
      <c r="F348" s="94">
        <v>0.84199999999999997</v>
      </c>
      <c r="G348" s="94">
        <v>0.84199999999999997</v>
      </c>
      <c r="H348" s="81">
        <f>G348*4*1000</f>
        <v>3368</v>
      </c>
      <c r="I348" s="81" t="s">
        <v>15</v>
      </c>
      <c r="J348" s="193"/>
      <c r="K348" s="179"/>
      <c r="L348" s="84"/>
      <c r="M348" s="84"/>
      <c r="N348" s="84"/>
      <c r="O348" s="84"/>
      <c r="P348" s="86"/>
      <c r="Q348" s="86"/>
      <c r="R348" s="86"/>
    </row>
    <row r="349" spans="1:18" ht="15.75" customHeight="1">
      <c r="A349" s="3">
        <v>269</v>
      </c>
      <c r="B349" s="3" t="s">
        <v>12</v>
      </c>
      <c r="C349" s="8" t="s">
        <v>557</v>
      </c>
      <c r="D349" s="9" t="s">
        <v>558</v>
      </c>
      <c r="E349" s="94">
        <v>0</v>
      </c>
      <c r="F349" s="94">
        <v>0.35699999999999998</v>
      </c>
      <c r="G349" s="94">
        <v>0.35699999999999998</v>
      </c>
      <c r="H349" s="81">
        <f>G349*6*1000</f>
        <v>2142</v>
      </c>
      <c r="I349" s="81" t="s">
        <v>15</v>
      </c>
      <c r="J349" s="86"/>
      <c r="K349" s="82"/>
      <c r="L349" s="82"/>
      <c r="M349" s="82"/>
      <c r="N349" s="82"/>
      <c r="O349" s="82"/>
      <c r="P349" s="82"/>
      <c r="Q349" s="82"/>
      <c r="R349" s="82"/>
    </row>
    <row r="350" spans="1:18" ht="15.75" customHeight="1">
      <c r="A350" s="3">
        <v>270</v>
      </c>
      <c r="B350" s="3" t="s">
        <v>12</v>
      </c>
      <c r="C350" s="8" t="s">
        <v>559</v>
      </c>
      <c r="D350" s="9" t="s">
        <v>560</v>
      </c>
      <c r="E350" s="94">
        <v>0</v>
      </c>
      <c r="F350" s="94">
        <v>4.4999999999999998E-2</v>
      </c>
      <c r="G350" s="94">
        <v>4.4999999999999998E-2</v>
      </c>
      <c r="H350" s="81">
        <v>144</v>
      </c>
      <c r="I350" s="81" t="s">
        <v>15</v>
      </c>
    </row>
    <row r="351" spans="1:18" ht="15.75" customHeight="1">
      <c r="A351" s="3"/>
      <c r="B351" s="3"/>
      <c r="C351" s="7" t="s">
        <v>561</v>
      </c>
      <c r="D351" s="8"/>
      <c r="E351" s="43"/>
      <c r="F351" s="43"/>
      <c r="G351" s="43"/>
      <c r="H351" s="43"/>
      <c r="I351" s="43"/>
    </row>
    <row r="352" spans="1:18" ht="15" customHeight="1">
      <c r="A352" s="26">
        <v>271</v>
      </c>
      <c r="B352" s="26"/>
      <c r="C352" s="8" t="s">
        <v>562</v>
      </c>
      <c r="D352" s="9" t="s">
        <v>563</v>
      </c>
      <c r="E352" s="34">
        <v>0</v>
      </c>
      <c r="F352" s="34">
        <v>0.13700000000000001</v>
      </c>
      <c r="G352" s="34">
        <v>0.13700000000000001</v>
      </c>
      <c r="H352" s="3">
        <v>719</v>
      </c>
      <c r="I352" s="26" t="s">
        <v>169</v>
      </c>
    </row>
    <row r="353" spans="1:9" ht="15.75" customHeight="1">
      <c r="A353" s="26"/>
      <c r="B353" s="26"/>
      <c r="C353" s="8"/>
      <c r="D353" s="9"/>
      <c r="E353" s="34">
        <v>0.13700000000000001</v>
      </c>
      <c r="F353" s="34">
        <v>4.7649999999999997</v>
      </c>
      <c r="G353" s="34">
        <v>4.6280000000000001</v>
      </c>
      <c r="H353" s="3">
        <v>24297</v>
      </c>
      <c r="I353" s="26" t="s">
        <v>15</v>
      </c>
    </row>
    <row r="354" spans="1:9" ht="15" customHeight="1">
      <c r="A354" s="3">
        <v>272</v>
      </c>
      <c r="B354" s="3" t="s">
        <v>12</v>
      </c>
      <c r="C354" s="8" t="s">
        <v>564</v>
      </c>
      <c r="D354" s="9" t="s">
        <v>565</v>
      </c>
      <c r="E354" s="34">
        <v>0</v>
      </c>
      <c r="F354" s="34">
        <v>3.2000000000000001E-2</v>
      </c>
      <c r="G354" s="34">
        <v>0.03</v>
      </c>
      <c r="H354" s="3">
        <v>160</v>
      </c>
      <c r="I354" s="26" t="s">
        <v>169</v>
      </c>
    </row>
    <row r="355" spans="1:9" ht="15.75" customHeight="1">
      <c r="A355" s="3"/>
      <c r="B355" s="3"/>
      <c r="C355" s="8"/>
      <c r="D355" s="9"/>
      <c r="E355" s="34">
        <v>3.2000000000000001E-2</v>
      </c>
      <c r="F355" s="34">
        <v>2.8690000000000002</v>
      </c>
      <c r="G355" s="34">
        <v>2.8370000000000002</v>
      </c>
      <c r="H355" s="3">
        <v>14185</v>
      </c>
      <c r="I355" s="26" t="s">
        <v>15</v>
      </c>
    </row>
    <row r="356" spans="1:9" ht="15.75" customHeight="1">
      <c r="A356" s="3">
        <v>273</v>
      </c>
      <c r="B356" s="3" t="s">
        <v>12</v>
      </c>
      <c r="C356" s="8" t="s">
        <v>566</v>
      </c>
      <c r="D356" s="9" t="s">
        <v>567</v>
      </c>
      <c r="E356" s="34">
        <v>0</v>
      </c>
      <c r="F356" s="34">
        <v>1.99</v>
      </c>
      <c r="G356" s="34">
        <v>1.99</v>
      </c>
      <c r="H356" s="3">
        <v>9965</v>
      </c>
      <c r="I356" s="26" t="s">
        <v>15</v>
      </c>
    </row>
    <row r="357" spans="1:9" ht="15.75" customHeight="1">
      <c r="A357" s="3">
        <v>274</v>
      </c>
      <c r="B357" s="3" t="s">
        <v>12</v>
      </c>
      <c r="C357" s="8" t="s">
        <v>568</v>
      </c>
      <c r="D357" s="9" t="s">
        <v>569</v>
      </c>
      <c r="E357" s="96">
        <v>0</v>
      </c>
      <c r="F357" s="96">
        <v>3.44</v>
      </c>
      <c r="G357" s="96">
        <v>3.44</v>
      </c>
      <c r="H357" s="48">
        <v>16316</v>
      </c>
      <c r="I357" s="97" t="s">
        <v>15</v>
      </c>
    </row>
    <row r="358" spans="1:9" ht="15" customHeight="1">
      <c r="A358" s="3">
        <v>275</v>
      </c>
      <c r="B358" s="3" t="s">
        <v>12</v>
      </c>
      <c r="C358" s="8" t="s">
        <v>570</v>
      </c>
      <c r="D358" s="9" t="s">
        <v>571</v>
      </c>
      <c r="E358" s="34">
        <v>0</v>
      </c>
      <c r="F358" s="34">
        <v>1.42</v>
      </c>
      <c r="G358" s="34">
        <v>1.42</v>
      </c>
      <c r="H358" s="3">
        <v>6390</v>
      </c>
      <c r="I358" s="26" t="s">
        <v>15</v>
      </c>
    </row>
    <row r="359" spans="1:9" ht="15.75" customHeight="1">
      <c r="A359" s="3"/>
      <c r="B359" s="3"/>
      <c r="C359" s="8"/>
      <c r="D359" s="9"/>
      <c r="E359" s="34">
        <v>1.42</v>
      </c>
      <c r="F359" s="34">
        <v>2.92</v>
      </c>
      <c r="G359" s="34">
        <v>1.5</v>
      </c>
      <c r="H359" s="3">
        <v>6732</v>
      </c>
      <c r="I359" s="26" t="s">
        <v>535</v>
      </c>
    </row>
    <row r="360" spans="1:9" ht="15.75" customHeight="1">
      <c r="A360" s="3">
        <v>276</v>
      </c>
      <c r="B360" s="3" t="s">
        <v>12</v>
      </c>
      <c r="C360" s="8" t="s">
        <v>572</v>
      </c>
      <c r="D360" s="9" t="s">
        <v>573</v>
      </c>
      <c r="E360" s="34">
        <v>0</v>
      </c>
      <c r="F360" s="34">
        <v>2.1</v>
      </c>
      <c r="G360" s="34">
        <v>2.1</v>
      </c>
      <c r="H360" s="3">
        <v>10500</v>
      </c>
      <c r="I360" s="26" t="s">
        <v>15</v>
      </c>
    </row>
    <row r="361" spans="1:9" ht="15.75" customHeight="1">
      <c r="A361" s="3">
        <v>277</v>
      </c>
      <c r="B361" s="3" t="s">
        <v>12</v>
      </c>
      <c r="C361" s="8" t="s">
        <v>574</v>
      </c>
      <c r="D361" s="9" t="s">
        <v>575</v>
      </c>
      <c r="E361" s="34">
        <v>0</v>
      </c>
      <c r="F361" s="34">
        <v>0.87</v>
      </c>
      <c r="G361" s="34">
        <v>0.87</v>
      </c>
      <c r="H361" s="3">
        <v>3685</v>
      </c>
      <c r="I361" s="26" t="s">
        <v>15</v>
      </c>
    </row>
    <row r="362" spans="1:9" ht="15.75" customHeight="1">
      <c r="A362" s="3">
        <v>278</v>
      </c>
      <c r="B362" s="3" t="s">
        <v>12</v>
      </c>
      <c r="C362" s="8" t="s">
        <v>576</v>
      </c>
      <c r="D362" s="9" t="s">
        <v>577</v>
      </c>
      <c r="E362" s="34">
        <v>0</v>
      </c>
      <c r="F362" s="34">
        <v>3.22</v>
      </c>
      <c r="G362" s="34">
        <v>3.22</v>
      </c>
      <c r="H362" s="3">
        <v>14504</v>
      </c>
      <c r="I362" s="26" t="s">
        <v>15</v>
      </c>
    </row>
    <row r="363" spans="1:9" ht="15.75" customHeight="1">
      <c r="A363" s="3">
        <v>279</v>
      </c>
      <c r="B363" s="3" t="s">
        <v>12</v>
      </c>
      <c r="C363" s="8" t="s">
        <v>578</v>
      </c>
      <c r="D363" s="9" t="s">
        <v>579</v>
      </c>
      <c r="E363" s="34">
        <v>0</v>
      </c>
      <c r="F363" s="34">
        <v>1.6</v>
      </c>
      <c r="G363" s="34">
        <v>1.6</v>
      </c>
      <c r="H363" s="3">
        <v>7200</v>
      </c>
      <c r="I363" s="26" t="s">
        <v>15</v>
      </c>
    </row>
    <row r="364" spans="1:9" ht="15.75" customHeight="1">
      <c r="A364" s="3">
        <v>280</v>
      </c>
      <c r="B364" s="3" t="s">
        <v>12</v>
      </c>
      <c r="C364" s="8" t="s">
        <v>580</v>
      </c>
      <c r="D364" s="9" t="s">
        <v>581</v>
      </c>
      <c r="E364" s="34">
        <v>0</v>
      </c>
      <c r="F364" s="34">
        <v>1</v>
      </c>
      <c r="G364" s="34">
        <v>1</v>
      </c>
      <c r="H364" s="3">
        <v>4310</v>
      </c>
      <c r="I364" s="26" t="s">
        <v>15</v>
      </c>
    </row>
    <row r="365" spans="1:9" ht="15.75" customHeight="1">
      <c r="A365" s="3">
        <v>281</v>
      </c>
      <c r="B365" s="3" t="s">
        <v>12</v>
      </c>
      <c r="C365" s="8" t="s">
        <v>582</v>
      </c>
      <c r="D365" s="9" t="s">
        <v>583</v>
      </c>
      <c r="E365" s="34">
        <v>0</v>
      </c>
      <c r="F365" s="34">
        <v>1.6</v>
      </c>
      <c r="G365" s="34">
        <v>1.6</v>
      </c>
      <c r="H365" s="3">
        <v>7486</v>
      </c>
      <c r="I365" s="26" t="s">
        <v>15</v>
      </c>
    </row>
    <row r="366" spans="1:9" ht="15" customHeight="1">
      <c r="A366" s="3">
        <v>282</v>
      </c>
      <c r="B366" s="3" t="s">
        <v>12</v>
      </c>
      <c r="C366" s="8" t="s">
        <v>584</v>
      </c>
      <c r="D366" s="9" t="s">
        <v>585</v>
      </c>
      <c r="E366" s="34">
        <v>0</v>
      </c>
      <c r="F366" s="34">
        <v>0.31</v>
      </c>
      <c r="G366" s="34">
        <v>0.31</v>
      </c>
      <c r="H366" s="3">
        <f t="shared" ref="H366:H368" si="37">G366*4*1000</f>
        <v>1240</v>
      </c>
      <c r="I366" s="26" t="s">
        <v>15</v>
      </c>
    </row>
    <row r="367" spans="1:9" ht="15.75" customHeight="1">
      <c r="A367" s="3"/>
      <c r="B367" s="3"/>
      <c r="C367" s="8"/>
      <c r="D367" s="9"/>
      <c r="E367" s="34">
        <v>0.31</v>
      </c>
      <c r="F367" s="34">
        <v>0.49</v>
      </c>
      <c r="G367" s="34">
        <f t="shared" ref="G367:G368" si="38">F367-E367</f>
        <v>0.18</v>
      </c>
      <c r="H367" s="3">
        <f t="shared" si="37"/>
        <v>720</v>
      </c>
      <c r="I367" s="26" t="s">
        <v>27</v>
      </c>
    </row>
    <row r="368" spans="1:9" ht="15.75" customHeight="1">
      <c r="A368" s="3"/>
      <c r="B368" s="3"/>
      <c r="C368" s="8"/>
      <c r="D368" s="9"/>
      <c r="E368" s="34">
        <v>0.49</v>
      </c>
      <c r="F368" s="34">
        <v>0.55000000000000004</v>
      </c>
      <c r="G368" s="34">
        <f t="shared" si="38"/>
        <v>6.0000000000000053E-2</v>
      </c>
      <c r="H368" s="3">
        <f t="shared" si="37"/>
        <v>240.00000000000023</v>
      </c>
      <c r="I368" s="26" t="s">
        <v>15</v>
      </c>
    </row>
    <row r="369" spans="1:9" ht="15.75" customHeight="1">
      <c r="A369" s="3">
        <v>283</v>
      </c>
      <c r="B369" s="3" t="s">
        <v>12</v>
      </c>
      <c r="C369" s="8" t="s">
        <v>586</v>
      </c>
      <c r="D369" s="9" t="s">
        <v>422</v>
      </c>
      <c r="E369" s="25">
        <v>0</v>
      </c>
      <c r="F369" s="25">
        <v>0.47</v>
      </c>
      <c r="G369" s="25">
        <v>0.47</v>
      </c>
      <c r="H369" s="26">
        <v>1632</v>
      </c>
      <c r="I369" s="26" t="s">
        <v>169</v>
      </c>
    </row>
    <row r="370" spans="1:9" ht="15.75" customHeight="1">
      <c r="A370" s="3">
        <v>284</v>
      </c>
      <c r="B370" s="3" t="s">
        <v>12</v>
      </c>
      <c r="C370" s="8" t="s">
        <v>587</v>
      </c>
      <c r="D370" s="9" t="s">
        <v>588</v>
      </c>
      <c r="E370" s="25">
        <v>0</v>
      </c>
      <c r="F370" s="25">
        <v>0.15</v>
      </c>
      <c r="G370" s="25">
        <v>0.15</v>
      </c>
      <c r="H370" s="26">
        <v>525</v>
      </c>
      <c r="I370" s="26" t="s">
        <v>169</v>
      </c>
    </row>
    <row r="371" spans="1:9" ht="15.75" customHeight="1">
      <c r="A371" s="3">
        <v>285</v>
      </c>
      <c r="B371" s="3" t="s">
        <v>12</v>
      </c>
      <c r="C371" s="8" t="s">
        <v>589</v>
      </c>
      <c r="D371" s="9" t="s">
        <v>78</v>
      </c>
      <c r="E371" s="25">
        <v>0</v>
      </c>
      <c r="F371" s="25">
        <v>0.22700000000000001</v>
      </c>
      <c r="G371" s="25">
        <v>0.22700000000000001</v>
      </c>
      <c r="H371" s="26">
        <v>795</v>
      </c>
      <c r="I371" s="26" t="s">
        <v>169</v>
      </c>
    </row>
    <row r="372" spans="1:9" ht="15.75" customHeight="1">
      <c r="A372" s="3">
        <v>286</v>
      </c>
      <c r="B372" s="3" t="s">
        <v>12</v>
      </c>
      <c r="C372" s="8" t="s">
        <v>590</v>
      </c>
      <c r="D372" s="9" t="s">
        <v>591</v>
      </c>
      <c r="E372" s="25">
        <v>0</v>
      </c>
      <c r="F372" s="25">
        <v>0.5</v>
      </c>
      <c r="G372" s="25">
        <v>0.5</v>
      </c>
      <c r="H372" s="26">
        <v>1750</v>
      </c>
      <c r="I372" s="26" t="s">
        <v>169</v>
      </c>
    </row>
    <row r="373" spans="1:9" ht="15.75" customHeight="1">
      <c r="A373" s="3">
        <v>287</v>
      </c>
      <c r="B373" s="3" t="s">
        <v>12</v>
      </c>
      <c r="C373" s="8" t="s">
        <v>592</v>
      </c>
      <c r="D373" s="9" t="s">
        <v>123</v>
      </c>
      <c r="E373" s="25">
        <v>0</v>
      </c>
      <c r="F373" s="25">
        <v>0.2</v>
      </c>
      <c r="G373" s="25">
        <v>0.2</v>
      </c>
      <c r="H373" s="26">
        <v>700</v>
      </c>
      <c r="I373" s="26" t="s">
        <v>169</v>
      </c>
    </row>
    <row r="374" spans="1:9" ht="15.75" customHeight="1">
      <c r="A374" s="3">
        <v>288</v>
      </c>
      <c r="B374" s="3" t="s">
        <v>12</v>
      </c>
      <c r="C374" s="8" t="s">
        <v>593</v>
      </c>
      <c r="D374" s="9" t="s">
        <v>76</v>
      </c>
      <c r="E374" s="25">
        <v>0</v>
      </c>
      <c r="F374" s="25">
        <v>0.4</v>
      </c>
      <c r="G374" s="25">
        <v>0.4</v>
      </c>
      <c r="H374" s="26">
        <v>1435</v>
      </c>
      <c r="I374" s="26" t="s">
        <v>15</v>
      </c>
    </row>
    <row r="375" spans="1:9" ht="15.75" customHeight="1">
      <c r="A375" s="3">
        <v>289</v>
      </c>
      <c r="B375" s="3" t="s">
        <v>12</v>
      </c>
      <c r="C375" s="8" t="s">
        <v>594</v>
      </c>
      <c r="D375" s="9" t="s">
        <v>595</v>
      </c>
      <c r="E375" s="34">
        <v>0</v>
      </c>
      <c r="F375" s="34">
        <v>0.51</v>
      </c>
      <c r="G375" s="34">
        <v>0.51</v>
      </c>
      <c r="H375" s="3">
        <v>1524</v>
      </c>
      <c r="I375" s="26" t="s">
        <v>15</v>
      </c>
    </row>
    <row r="376" spans="1:9" ht="15.75" customHeight="1">
      <c r="A376" s="3"/>
      <c r="B376" s="3"/>
      <c r="C376" s="8"/>
      <c r="D376" s="9"/>
      <c r="E376" s="34">
        <v>0.51</v>
      </c>
      <c r="F376" s="34">
        <v>0.73</v>
      </c>
      <c r="G376" s="34">
        <v>0.22</v>
      </c>
      <c r="H376" s="3">
        <v>660</v>
      </c>
      <c r="I376" s="26" t="s">
        <v>27</v>
      </c>
    </row>
    <row r="377" spans="1:9" ht="15.75" customHeight="1">
      <c r="A377" s="3">
        <v>290</v>
      </c>
      <c r="B377" s="3" t="s">
        <v>12</v>
      </c>
      <c r="C377" s="8" t="s">
        <v>596</v>
      </c>
      <c r="D377" s="9" t="s">
        <v>597</v>
      </c>
      <c r="E377" s="34">
        <v>0</v>
      </c>
      <c r="F377" s="34">
        <v>2.69</v>
      </c>
      <c r="G377" s="34">
        <v>2.69</v>
      </c>
      <c r="H377" s="3">
        <v>10740</v>
      </c>
      <c r="I377" s="26" t="s">
        <v>27</v>
      </c>
    </row>
    <row r="378" spans="1:9" ht="15.75" customHeight="1">
      <c r="A378" s="3">
        <v>291</v>
      </c>
      <c r="B378" s="3" t="s">
        <v>12</v>
      </c>
      <c r="C378" s="8" t="s">
        <v>598</v>
      </c>
      <c r="D378" s="9" t="s">
        <v>599</v>
      </c>
      <c r="E378" s="34">
        <v>0</v>
      </c>
      <c r="F378" s="34">
        <v>0.51</v>
      </c>
      <c r="G378" s="34">
        <v>0.51</v>
      </c>
      <c r="H378" s="3">
        <v>2048</v>
      </c>
      <c r="I378" s="26" t="s">
        <v>15</v>
      </c>
    </row>
    <row r="379" spans="1:9" ht="15.75" customHeight="1">
      <c r="A379" s="3">
        <v>292</v>
      </c>
      <c r="B379" s="3" t="s">
        <v>12</v>
      </c>
      <c r="C379" s="8" t="s">
        <v>600</v>
      </c>
      <c r="D379" s="9" t="s">
        <v>601</v>
      </c>
      <c r="E379" s="34">
        <v>0</v>
      </c>
      <c r="F379" s="34">
        <v>0.6</v>
      </c>
      <c r="G379" s="34">
        <v>0.6</v>
      </c>
      <c r="H379" s="3">
        <v>2100</v>
      </c>
      <c r="I379" s="26" t="s">
        <v>27</v>
      </c>
    </row>
    <row r="380" spans="1:9" ht="15.75" customHeight="1">
      <c r="A380" s="3">
        <v>293</v>
      </c>
      <c r="B380" s="3" t="s">
        <v>12</v>
      </c>
      <c r="C380" s="8" t="s">
        <v>602</v>
      </c>
      <c r="D380" s="9" t="s">
        <v>603</v>
      </c>
      <c r="E380" s="34">
        <v>0</v>
      </c>
      <c r="F380" s="34">
        <v>0.86</v>
      </c>
      <c r="G380" s="34">
        <v>0.86</v>
      </c>
      <c r="H380" s="3">
        <v>3225</v>
      </c>
      <c r="I380" s="26" t="s">
        <v>27</v>
      </c>
    </row>
    <row r="381" spans="1:9" ht="15.75" customHeight="1">
      <c r="A381" s="3">
        <v>294</v>
      </c>
      <c r="B381" s="3" t="s">
        <v>12</v>
      </c>
      <c r="C381" s="8" t="s">
        <v>604</v>
      </c>
      <c r="D381" s="9" t="s">
        <v>605</v>
      </c>
      <c r="E381" s="34">
        <v>0</v>
      </c>
      <c r="F381" s="34">
        <v>0.2</v>
      </c>
      <c r="G381" s="34">
        <v>0.2</v>
      </c>
      <c r="H381" s="3">
        <v>750</v>
      </c>
      <c r="I381" s="26" t="s">
        <v>15</v>
      </c>
    </row>
    <row r="382" spans="1:9" ht="15.75" customHeight="1">
      <c r="A382" s="3"/>
      <c r="B382" s="3"/>
      <c r="C382" s="7" t="s">
        <v>606</v>
      </c>
      <c r="D382" s="8"/>
      <c r="E382" s="1"/>
      <c r="F382" s="1"/>
      <c r="G382" s="1"/>
      <c r="H382" s="1"/>
      <c r="I382" s="1"/>
    </row>
    <row r="383" spans="1:9" ht="15" customHeight="1">
      <c r="A383" s="3">
        <v>295</v>
      </c>
      <c r="B383" s="3" t="s">
        <v>18</v>
      </c>
      <c r="C383" s="8" t="s">
        <v>607</v>
      </c>
      <c r="D383" s="9" t="s">
        <v>608</v>
      </c>
      <c r="E383" s="10">
        <v>0</v>
      </c>
      <c r="F383" s="3">
        <v>0.38</v>
      </c>
      <c r="G383" s="3">
        <v>0.38</v>
      </c>
      <c r="H383" s="3">
        <f t="shared" ref="H383:H384" si="39">G383*5*1000</f>
        <v>1900</v>
      </c>
      <c r="I383" s="3" t="s">
        <v>58</v>
      </c>
    </row>
    <row r="384" spans="1:9" ht="15.75" customHeight="1">
      <c r="A384" s="3"/>
      <c r="B384" s="3"/>
      <c r="C384" s="8"/>
      <c r="D384" s="9"/>
      <c r="E384" s="3">
        <v>0.38</v>
      </c>
      <c r="F384" s="3">
        <v>5.61</v>
      </c>
      <c r="G384" s="3">
        <v>5.23</v>
      </c>
      <c r="H384" s="3">
        <f t="shared" si="39"/>
        <v>26150.000000000004</v>
      </c>
      <c r="I384" s="3" t="s">
        <v>15</v>
      </c>
    </row>
    <row r="385" spans="1:9" ht="15" customHeight="1">
      <c r="A385" s="3">
        <v>296</v>
      </c>
      <c r="B385" s="3" t="s">
        <v>18</v>
      </c>
      <c r="C385" s="8" t="s">
        <v>609</v>
      </c>
      <c r="D385" s="9" t="s">
        <v>610</v>
      </c>
      <c r="E385" s="34">
        <v>0</v>
      </c>
      <c r="F385" s="34">
        <v>0.62</v>
      </c>
      <c r="G385" s="34">
        <v>0.62</v>
      </c>
      <c r="H385" s="3">
        <v>3720</v>
      </c>
      <c r="I385" s="3" t="s">
        <v>58</v>
      </c>
    </row>
    <row r="386" spans="1:9" ht="15.75" customHeight="1">
      <c r="A386" s="3"/>
      <c r="B386" s="3"/>
      <c r="C386" s="8"/>
      <c r="D386" s="9"/>
      <c r="E386" s="34">
        <v>0.62</v>
      </c>
      <c r="F386" s="34">
        <v>6.13</v>
      </c>
      <c r="G386" s="34">
        <f>F386-E386</f>
        <v>5.51</v>
      </c>
      <c r="H386" s="3">
        <v>33060</v>
      </c>
      <c r="I386" s="3" t="s">
        <v>15</v>
      </c>
    </row>
    <row r="387" spans="1:9" ht="15.75" customHeight="1">
      <c r="A387" s="3">
        <v>297</v>
      </c>
      <c r="B387" s="3" t="s">
        <v>18</v>
      </c>
      <c r="C387" s="8" t="s">
        <v>611</v>
      </c>
      <c r="D387" s="9" t="s">
        <v>612</v>
      </c>
      <c r="E387" s="34">
        <v>0</v>
      </c>
      <c r="F387" s="34">
        <v>2.78</v>
      </c>
      <c r="G387" s="34">
        <v>2.78</v>
      </c>
      <c r="H387" s="3">
        <f t="shared" ref="H387:H388" si="40">G387*4.5*1000</f>
        <v>12510</v>
      </c>
      <c r="I387" s="3" t="s">
        <v>15</v>
      </c>
    </row>
    <row r="388" spans="1:9" ht="15.75" customHeight="1">
      <c r="A388" s="3">
        <v>298</v>
      </c>
      <c r="B388" s="3" t="s">
        <v>18</v>
      </c>
      <c r="C388" s="8" t="s">
        <v>613</v>
      </c>
      <c r="D388" s="9" t="s">
        <v>614</v>
      </c>
      <c r="E388" s="34">
        <v>0</v>
      </c>
      <c r="F388" s="34">
        <v>0.1</v>
      </c>
      <c r="G388" s="34">
        <v>0.1</v>
      </c>
      <c r="H388" s="3">
        <f t="shared" si="40"/>
        <v>450</v>
      </c>
      <c r="I388" s="3" t="s">
        <v>15</v>
      </c>
    </row>
    <row r="389" spans="1:9" ht="15.75" customHeight="1">
      <c r="A389" s="3">
        <v>299</v>
      </c>
      <c r="B389" s="3" t="s">
        <v>18</v>
      </c>
      <c r="C389" s="8" t="s">
        <v>615</v>
      </c>
      <c r="D389" s="9" t="s">
        <v>616</v>
      </c>
      <c r="E389" s="34">
        <v>0</v>
      </c>
      <c r="F389" s="34">
        <v>5</v>
      </c>
      <c r="G389" s="34">
        <v>5</v>
      </c>
      <c r="H389" s="3">
        <f>G389*5*1000</f>
        <v>25000</v>
      </c>
      <c r="I389" s="3" t="s">
        <v>15</v>
      </c>
    </row>
    <row r="390" spans="1:9" ht="15.75" customHeight="1">
      <c r="A390" s="3">
        <v>300</v>
      </c>
      <c r="B390" s="3" t="s">
        <v>18</v>
      </c>
      <c r="C390" s="8" t="s">
        <v>617</v>
      </c>
      <c r="D390" s="9" t="s">
        <v>618</v>
      </c>
      <c r="E390" s="34">
        <v>0</v>
      </c>
      <c r="F390" s="34">
        <v>8.6999999999999993</v>
      </c>
      <c r="G390" s="34">
        <v>8.6999999999999993</v>
      </c>
      <c r="H390" s="3">
        <v>52200</v>
      </c>
      <c r="I390" s="3" t="s">
        <v>15</v>
      </c>
    </row>
    <row r="391" spans="1:9" ht="15.75" customHeight="1">
      <c r="A391" s="3">
        <v>301</v>
      </c>
      <c r="B391" s="3" t="s">
        <v>18</v>
      </c>
      <c r="C391" s="8" t="s">
        <v>619</v>
      </c>
      <c r="D391" s="9" t="s">
        <v>620</v>
      </c>
      <c r="E391" s="34">
        <v>0</v>
      </c>
      <c r="F391" s="34">
        <v>0.89</v>
      </c>
      <c r="G391" s="34">
        <v>0.89</v>
      </c>
      <c r="H391" s="3">
        <f>G391*5*1000</f>
        <v>4450</v>
      </c>
      <c r="I391" s="3" t="s">
        <v>58</v>
      </c>
    </row>
    <row r="392" spans="1:9" ht="15.75" customHeight="1">
      <c r="A392" s="3">
        <v>302</v>
      </c>
      <c r="B392" s="3" t="s">
        <v>12</v>
      </c>
      <c r="C392" s="8" t="s">
        <v>621</v>
      </c>
      <c r="D392" s="9" t="s">
        <v>622</v>
      </c>
      <c r="E392" s="34">
        <v>0</v>
      </c>
      <c r="F392" s="34">
        <v>0.38</v>
      </c>
      <c r="G392" s="34">
        <v>0.38</v>
      </c>
      <c r="H392" s="3">
        <v>1710</v>
      </c>
      <c r="I392" s="3" t="s">
        <v>15</v>
      </c>
    </row>
    <row r="393" spans="1:9" ht="15.75" customHeight="1">
      <c r="A393" s="3">
        <v>303</v>
      </c>
      <c r="B393" s="3" t="s">
        <v>12</v>
      </c>
      <c r="C393" s="8" t="s">
        <v>623</v>
      </c>
      <c r="D393" s="9" t="s">
        <v>624</v>
      </c>
      <c r="E393" s="34">
        <v>0</v>
      </c>
      <c r="F393" s="34">
        <v>4.04</v>
      </c>
      <c r="G393" s="34">
        <v>4.04</v>
      </c>
      <c r="H393" s="3">
        <f t="shared" ref="H393:H394" si="41">G393*4.5*1000</f>
        <v>18180</v>
      </c>
      <c r="I393" s="3" t="s">
        <v>15</v>
      </c>
    </row>
    <row r="394" spans="1:9" ht="15.75" customHeight="1">
      <c r="A394" s="3">
        <v>304</v>
      </c>
      <c r="B394" s="3" t="s">
        <v>18</v>
      </c>
      <c r="C394" s="8" t="s">
        <v>625</v>
      </c>
      <c r="D394" s="9" t="s">
        <v>626</v>
      </c>
      <c r="E394" s="34">
        <v>0</v>
      </c>
      <c r="F394" s="34">
        <v>3.09</v>
      </c>
      <c r="G394" s="34">
        <v>3.09</v>
      </c>
      <c r="H394" s="3">
        <f t="shared" si="41"/>
        <v>13905</v>
      </c>
      <c r="I394" s="3" t="s">
        <v>15</v>
      </c>
    </row>
    <row r="395" spans="1:9" ht="15" customHeight="1">
      <c r="A395" s="3">
        <v>305</v>
      </c>
      <c r="B395" s="3" t="s">
        <v>18</v>
      </c>
      <c r="C395" s="8" t="s">
        <v>627</v>
      </c>
      <c r="D395" s="9" t="s">
        <v>628</v>
      </c>
      <c r="E395" s="98">
        <v>0</v>
      </c>
      <c r="F395" s="98">
        <v>0.39</v>
      </c>
      <c r="G395" s="99">
        <v>0.39</v>
      </c>
      <c r="H395" s="3">
        <f t="shared" ref="H395:H396" si="42">G395*5*1000</f>
        <v>1950.0000000000002</v>
      </c>
      <c r="I395" s="3" t="s">
        <v>58</v>
      </c>
    </row>
    <row r="396" spans="1:9" ht="15.75" customHeight="1">
      <c r="A396" s="3"/>
      <c r="B396" s="3"/>
      <c r="C396" s="8"/>
      <c r="D396" s="9"/>
      <c r="E396" s="98">
        <v>0.39</v>
      </c>
      <c r="F396" s="98">
        <v>2.4500000000000002</v>
      </c>
      <c r="G396" s="99">
        <v>2.06</v>
      </c>
      <c r="H396" s="3">
        <f t="shared" si="42"/>
        <v>10300</v>
      </c>
      <c r="I396" s="3" t="s">
        <v>15</v>
      </c>
    </row>
    <row r="397" spans="1:9" ht="15.75" customHeight="1">
      <c r="A397" s="3">
        <v>306</v>
      </c>
      <c r="B397" s="3" t="s">
        <v>12</v>
      </c>
      <c r="C397" s="8" t="s">
        <v>629</v>
      </c>
      <c r="D397" s="9" t="s">
        <v>630</v>
      </c>
      <c r="E397" s="34">
        <v>0</v>
      </c>
      <c r="F397" s="34">
        <v>1.4</v>
      </c>
      <c r="G397" s="34">
        <v>1.4</v>
      </c>
      <c r="H397" s="3">
        <f t="shared" ref="H397:H398" si="43">G397*4.5*1000</f>
        <v>6300</v>
      </c>
      <c r="I397" s="3" t="s">
        <v>15</v>
      </c>
    </row>
    <row r="398" spans="1:9" ht="15.75" customHeight="1">
      <c r="A398" s="3">
        <v>307</v>
      </c>
      <c r="B398" s="3" t="s">
        <v>12</v>
      </c>
      <c r="C398" s="8" t="s">
        <v>631</v>
      </c>
      <c r="D398" s="9" t="s">
        <v>632</v>
      </c>
      <c r="E398" s="34">
        <v>0</v>
      </c>
      <c r="F398" s="34">
        <v>2.81</v>
      </c>
      <c r="G398" s="34">
        <v>2.81</v>
      </c>
      <c r="H398" s="3">
        <f t="shared" si="43"/>
        <v>12645</v>
      </c>
      <c r="I398" s="3" t="s">
        <v>15</v>
      </c>
    </row>
    <row r="399" spans="1:9" ht="15.75" customHeight="1">
      <c r="A399" s="3">
        <v>308</v>
      </c>
      <c r="B399" s="3" t="s">
        <v>12</v>
      </c>
      <c r="C399" s="8" t="s">
        <v>633</v>
      </c>
      <c r="D399" s="9" t="s">
        <v>634</v>
      </c>
      <c r="E399" s="34">
        <v>0</v>
      </c>
      <c r="F399" s="34">
        <v>1.62</v>
      </c>
      <c r="G399" s="34">
        <v>1.62</v>
      </c>
      <c r="H399" s="3">
        <v>7290</v>
      </c>
      <c r="I399" s="3" t="s">
        <v>15</v>
      </c>
    </row>
    <row r="400" spans="1:9" ht="15.75" customHeight="1">
      <c r="A400" s="3">
        <v>309</v>
      </c>
      <c r="B400" s="3" t="s">
        <v>12</v>
      </c>
      <c r="C400" s="8" t="s">
        <v>635</v>
      </c>
      <c r="D400" s="9" t="s">
        <v>636</v>
      </c>
      <c r="E400" s="34">
        <v>0</v>
      </c>
      <c r="F400" s="34">
        <v>1.1879999999999999</v>
      </c>
      <c r="G400" s="34">
        <v>1.1879999999999999</v>
      </c>
      <c r="H400" s="3">
        <f t="shared" ref="H400:H402" si="44">G400*4.5*1000</f>
        <v>5346</v>
      </c>
      <c r="I400" s="3" t="s">
        <v>15</v>
      </c>
    </row>
    <row r="401" spans="1:10" ht="15.75" customHeight="1">
      <c r="A401" s="3">
        <v>310</v>
      </c>
      <c r="B401" s="3" t="s">
        <v>12</v>
      </c>
      <c r="C401" s="8" t="s">
        <v>637</v>
      </c>
      <c r="D401" s="9" t="s">
        <v>638</v>
      </c>
      <c r="E401" s="34">
        <v>0</v>
      </c>
      <c r="F401" s="34">
        <v>1.17</v>
      </c>
      <c r="G401" s="34">
        <v>1.17</v>
      </c>
      <c r="H401" s="3">
        <f t="shared" si="44"/>
        <v>5265</v>
      </c>
      <c r="I401" s="3" t="s">
        <v>15</v>
      </c>
    </row>
    <row r="402" spans="1:10" ht="15.75" customHeight="1">
      <c r="A402" s="3">
        <v>311</v>
      </c>
      <c r="B402" s="3" t="s">
        <v>12</v>
      </c>
      <c r="C402" s="8" t="s">
        <v>639</v>
      </c>
      <c r="D402" s="9" t="s">
        <v>640</v>
      </c>
      <c r="E402" s="34">
        <v>0</v>
      </c>
      <c r="F402" s="34">
        <v>1.1100000000000001</v>
      </c>
      <c r="G402" s="34">
        <v>1.1100000000000001</v>
      </c>
      <c r="H402" s="3">
        <f t="shared" si="44"/>
        <v>4995</v>
      </c>
      <c r="I402" s="3" t="s">
        <v>15</v>
      </c>
    </row>
    <row r="403" spans="1:10" ht="15.75" customHeight="1">
      <c r="A403" s="3">
        <v>312</v>
      </c>
      <c r="B403" s="3" t="s">
        <v>12</v>
      </c>
      <c r="C403" s="8" t="s">
        <v>641</v>
      </c>
      <c r="D403" s="100" t="s">
        <v>642</v>
      </c>
      <c r="E403" s="34">
        <v>0</v>
      </c>
      <c r="F403" s="99">
        <v>0.42</v>
      </c>
      <c r="G403" s="34">
        <v>0.42</v>
      </c>
      <c r="H403" s="3">
        <f t="shared" ref="H403:H404" si="45">G403*4*1000</f>
        <v>1680</v>
      </c>
      <c r="I403" s="3" t="s">
        <v>15</v>
      </c>
    </row>
    <row r="404" spans="1:10" ht="15.75" customHeight="1">
      <c r="A404" s="3">
        <v>313</v>
      </c>
      <c r="B404" s="3" t="s">
        <v>12</v>
      </c>
      <c r="C404" s="8" t="s">
        <v>643</v>
      </c>
      <c r="D404" s="100" t="s">
        <v>644</v>
      </c>
      <c r="E404" s="34">
        <v>0</v>
      </c>
      <c r="F404" s="99">
        <v>0.1</v>
      </c>
      <c r="G404" s="34">
        <v>0.1</v>
      </c>
      <c r="H404" s="3">
        <f t="shared" si="45"/>
        <v>400</v>
      </c>
      <c r="I404" s="3" t="s">
        <v>58</v>
      </c>
    </row>
    <row r="405" spans="1:10" ht="15.75" customHeight="1">
      <c r="A405" s="3">
        <v>314</v>
      </c>
      <c r="B405" s="3" t="s">
        <v>12</v>
      </c>
      <c r="C405" s="8" t="s">
        <v>645</v>
      </c>
      <c r="D405" s="9" t="s">
        <v>646</v>
      </c>
      <c r="E405" s="34">
        <v>0</v>
      </c>
      <c r="F405" s="34">
        <v>0.94</v>
      </c>
      <c r="G405" s="34">
        <v>0.94</v>
      </c>
      <c r="H405" s="3">
        <v>3290</v>
      </c>
      <c r="I405" s="3" t="s">
        <v>15</v>
      </c>
    </row>
    <row r="406" spans="1:10" ht="15.75" customHeight="1">
      <c r="A406" s="3">
        <v>315</v>
      </c>
      <c r="B406" s="3" t="s">
        <v>18</v>
      </c>
      <c r="C406" s="8" t="s">
        <v>647</v>
      </c>
      <c r="D406" s="9" t="s">
        <v>648</v>
      </c>
      <c r="E406" s="34">
        <v>0</v>
      </c>
      <c r="F406" s="34">
        <v>1.43</v>
      </c>
      <c r="G406" s="34">
        <v>1.43</v>
      </c>
      <c r="H406" s="3">
        <v>10010</v>
      </c>
      <c r="I406" s="3" t="s">
        <v>15</v>
      </c>
    </row>
    <row r="407" spans="1:10" ht="15.75" customHeight="1">
      <c r="A407" s="3">
        <v>316</v>
      </c>
      <c r="B407" s="3" t="s">
        <v>18</v>
      </c>
      <c r="C407" s="8" t="s">
        <v>649</v>
      </c>
      <c r="D407" s="101" t="s">
        <v>84</v>
      </c>
      <c r="E407" s="102">
        <v>0</v>
      </c>
      <c r="F407" s="102">
        <v>0.95</v>
      </c>
      <c r="G407" s="103">
        <v>0.95</v>
      </c>
      <c r="H407" s="3">
        <v>3800</v>
      </c>
      <c r="I407" s="104" t="s">
        <v>58</v>
      </c>
    </row>
    <row r="408" spans="1:10" ht="15.75" customHeight="1">
      <c r="A408" s="3">
        <v>317</v>
      </c>
      <c r="B408" s="3" t="s">
        <v>18</v>
      </c>
      <c r="C408" s="8" t="s">
        <v>650</v>
      </c>
      <c r="D408" s="101" t="s">
        <v>412</v>
      </c>
      <c r="E408" s="102">
        <v>0</v>
      </c>
      <c r="F408" s="102">
        <v>0.59</v>
      </c>
      <c r="G408" s="103">
        <v>0.59</v>
      </c>
      <c r="H408" s="3">
        <v>2360</v>
      </c>
      <c r="I408" s="104" t="s">
        <v>15</v>
      </c>
    </row>
    <row r="409" spans="1:10" ht="15.75" customHeight="1">
      <c r="A409" s="3">
        <v>318</v>
      </c>
      <c r="B409" s="3" t="s">
        <v>18</v>
      </c>
      <c r="C409" s="8" t="s">
        <v>651</v>
      </c>
      <c r="D409" s="101" t="s">
        <v>588</v>
      </c>
      <c r="E409" s="102">
        <v>0</v>
      </c>
      <c r="F409" s="102">
        <v>0.48</v>
      </c>
      <c r="G409" s="103">
        <v>0.48</v>
      </c>
      <c r="H409" s="3">
        <v>1440</v>
      </c>
      <c r="I409" s="104" t="s">
        <v>15</v>
      </c>
    </row>
    <row r="410" spans="1:10" ht="15.75" customHeight="1">
      <c r="A410" s="3">
        <v>319</v>
      </c>
      <c r="B410" s="3" t="s">
        <v>12</v>
      </c>
      <c r="C410" s="8" t="s">
        <v>652</v>
      </c>
      <c r="D410" s="101" t="s">
        <v>60</v>
      </c>
      <c r="E410" s="102">
        <v>0</v>
      </c>
      <c r="F410" s="102">
        <v>0.17</v>
      </c>
      <c r="G410" s="103">
        <v>0.17</v>
      </c>
      <c r="H410" s="3">
        <v>510</v>
      </c>
      <c r="I410" s="104" t="s">
        <v>15</v>
      </c>
    </row>
    <row r="411" spans="1:10" ht="15.75" customHeight="1">
      <c r="A411" s="3">
        <v>320</v>
      </c>
      <c r="B411" s="3" t="s">
        <v>18</v>
      </c>
      <c r="C411" s="8" t="s">
        <v>653</v>
      </c>
      <c r="D411" s="101" t="s">
        <v>654</v>
      </c>
      <c r="E411" s="102">
        <v>0</v>
      </c>
      <c r="F411" s="102">
        <v>0.253</v>
      </c>
      <c r="G411" s="103">
        <v>0.253</v>
      </c>
      <c r="H411" s="3">
        <v>759</v>
      </c>
      <c r="I411" s="104" t="s">
        <v>58</v>
      </c>
    </row>
    <row r="412" spans="1:10" ht="15.75" customHeight="1">
      <c r="A412" s="3">
        <v>321</v>
      </c>
      <c r="B412" s="3" t="s">
        <v>12</v>
      </c>
      <c r="C412" s="8" t="s">
        <v>655</v>
      </c>
      <c r="D412" s="9" t="s">
        <v>656</v>
      </c>
      <c r="E412" s="34">
        <v>0</v>
      </c>
      <c r="F412" s="34">
        <v>5.22</v>
      </c>
      <c r="G412" s="34">
        <v>5.22</v>
      </c>
      <c r="H412" s="3">
        <f>G412*4.5*1000</f>
        <v>23490</v>
      </c>
      <c r="I412" s="3" t="s">
        <v>15</v>
      </c>
    </row>
    <row r="413" spans="1:10" ht="15.75" customHeight="1">
      <c r="A413" s="3">
        <v>322</v>
      </c>
      <c r="B413" s="3" t="s">
        <v>12</v>
      </c>
      <c r="C413" s="8" t="s">
        <v>657</v>
      </c>
      <c r="D413" s="9" t="s">
        <v>658</v>
      </c>
      <c r="E413" s="34">
        <v>0</v>
      </c>
      <c r="F413" s="34">
        <v>1.18</v>
      </c>
      <c r="G413" s="34">
        <v>1.18</v>
      </c>
      <c r="H413" s="3">
        <v>7080</v>
      </c>
      <c r="I413" s="3" t="s">
        <v>15</v>
      </c>
    </row>
    <row r="414" spans="1:10" ht="15.75" customHeight="1">
      <c r="A414" s="3">
        <v>323</v>
      </c>
      <c r="B414" s="3" t="s">
        <v>12</v>
      </c>
      <c r="C414" s="8" t="s">
        <v>659</v>
      </c>
      <c r="D414" s="9" t="s">
        <v>660</v>
      </c>
      <c r="E414" s="34">
        <v>0</v>
      </c>
      <c r="F414" s="34">
        <v>0.372</v>
      </c>
      <c r="G414" s="34">
        <v>0.372</v>
      </c>
      <c r="H414" s="3">
        <f>G414*4.5*1000</f>
        <v>1674</v>
      </c>
      <c r="I414" s="3" t="s">
        <v>15</v>
      </c>
    </row>
    <row r="415" spans="1:10" ht="15.75" customHeight="1">
      <c r="A415" s="3"/>
      <c r="B415" s="3"/>
      <c r="C415" s="7" t="s">
        <v>661</v>
      </c>
      <c r="D415" s="8"/>
      <c r="E415" s="1"/>
      <c r="F415" s="1"/>
      <c r="G415" s="1"/>
      <c r="H415" s="1"/>
      <c r="I415" s="1"/>
    </row>
    <row r="416" spans="1:10" ht="15.75" customHeight="1">
      <c r="A416" s="3">
        <v>324</v>
      </c>
      <c r="B416" s="3" t="s">
        <v>18</v>
      </c>
      <c r="C416" s="105" t="s">
        <v>662</v>
      </c>
      <c r="D416" s="9" t="s">
        <v>663</v>
      </c>
      <c r="E416" s="10">
        <v>0</v>
      </c>
      <c r="F416" s="10">
        <v>1.94</v>
      </c>
      <c r="G416" s="10">
        <v>1.94</v>
      </c>
      <c r="H416" s="3">
        <v>9700</v>
      </c>
      <c r="I416" s="3" t="s">
        <v>15</v>
      </c>
      <c r="J416" s="56"/>
    </row>
    <row r="417" spans="1:10" ht="15.75" customHeight="1">
      <c r="A417" s="3">
        <v>325</v>
      </c>
      <c r="B417" s="3" t="s">
        <v>18</v>
      </c>
      <c r="C417" s="105" t="s">
        <v>664</v>
      </c>
      <c r="D417" s="9" t="s">
        <v>665</v>
      </c>
      <c r="E417" s="10">
        <v>0</v>
      </c>
      <c r="F417" s="10">
        <v>3.28</v>
      </c>
      <c r="G417" s="10">
        <v>3.28</v>
      </c>
      <c r="H417" s="3">
        <v>26240</v>
      </c>
      <c r="I417" s="3" t="s">
        <v>15</v>
      </c>
      <c r="J417" s="106"/>
    </row>
    <row r="418" spans="1:10" ht="15.75" customHeight="1">
      <c r="A418" s="3">
        <v>326</v>
      </c>
      <c r="B418" s="3" t="s">
        <v>18</v>
      </c>
      <c r="C418" s="105" t="s">
        <v>666</v>
      </c>
      <c r="D418" s="9" t="s">
        <v>667</v>
      </c>
      <c r="E418" s="10">
        <v>0</v>
      </c>
      <c r="F418" s="10">
        <v>3.9</v>
      </c>
      <c r="G418" s="10">
        <v>3.9</v>
      </c>
      <c r="H418" s="3">
        <v>23400</v>
      </c>
      <c r="I418" s="3" t="s">
        <v>15</v>
      </c>
      <c r="J418" s="56"/>
    </row>
    <row r="419" spans="1:10" ht="15" customHeight="1">
      <c r="A419" s="3">
        <v>327</v>
      </c>
      <c r="B419" s="3" t="s">
        <v>12</v>
      </c>
      <c r="C419" s="105" t="s">
        <v>668</v>
      </c>
      <c r="D419" s="9" t="s">
        <v>669</v>
      </c>
      <c r="E419" s="10">
        <v>0</v>
      </c>
      <c r="F419" s="10">
        <v>3.57</v>
      </c>
      <c r="G419" s="10">
        <v>3.57</v>
      </c>
      <c r="H419" s="3">
        <f t="shared" ref="H419:H421" si="46">G419*5*1000</f>
        <v>17849.999999999996</v>
      </c>
      <c r="I419" s="3" t="s">
        <v>15</v>
      </c>
      <c r="J419" s="56"/>
    </row>
    <row r="420" spans="1:10" ht="15.75" customHeight="1">
      <c r="A420" s="3"/>
      <c r="B420" s="3"/>
      <c r="C420" s="105"/>
      <c r="D420" s="9"/>
      <c r="E420" s="10">
        <v>3.57</v>
      </c>
      <c r="F420" s="10">
        <v>5.09</v>
      </c>
      <c r="G420" s="10">
        <f t="shared" ref="G420:G421" si="47">F420-E420</f>
        <v>1.52</v>
      </c>
      <c r="H420" s="3">
        <f t="shared" si="46"/>
        <v>7600</v>
      </c>
      <c r="I420" s="3" t="s">
        <v>27</v>
      </c>
      <c r="J420" s="56"/>
    </row>
    <row r="421" spans="1:10" ht="15.75" customHeight="1">
      <c r="A421" s="3"/>
      <c r="B421" s="3"/>
      <c r="C421" s="105"/>
      <c r="D421" s="9"/>
      <c r="E421" s="10">
        <v>5.09</v>
      </c>
      <c r="F421" s="10">
        <v>6.18</v>
      </c>
      <c r="G421" s="10">
        <f t="shared" si="47"/>
        <v>1.0899999999999999</v>
      </c>
      <c r="H421" s="3">
        <f t="shared" si="46"/>
        <v>5449.9999999999991</v>
      </c>
      <c r="I421" s="3" t="s">
        <v>15</v>
      </c>
      <c r="J421" s="58"/>
    </row>
    <row r="422" spans="1:10" ht="15.75" customHeight="1">
      <c r="A422" s="3">
        <v>328</v>
      </c>
      <c r="B422" s="3" t="s">
        <v>12</v>
      </c>
      <c r="C422" s="105" t="s">
        <v>670</v>
      </c>
      <c r="D422" s="9" t="s">
        <v>671</v>
      </c>
      <c r="E422" s="10">
        <v>0</v>
      </c>
      <c r="F422" s="10">
        <v>3.23</v>
      </c>
      <c r="G422" s="10">
        <v>3.23</v>
      </c>
      <c r="H422" s="3">
        <v>16150</v>
      </c>
      <c r="I422" s="3" t="s">
        <v>15</v>
      </c>
      <c r="J422" s="106"/>
    </row>
    <row r="423" spans="1:10" ht="15.75" customHeight="1">
      <c r="A423" s="3">
        <v>329</v>
      </c>
      <c r="B423" s="3" t="s">
        <v>12</v>
      </c>
      <c r="C423" s="105" t="s">
        <v>672</v>
      </c>
      <c r="D423" s="9" t="s">
        <v>673</v>
      </c>
      <c r="E423" s="10">
        <v>0</v>
      </c>
      <c r="F423" s="10">
        <v>2.62</v>
      </c>
      <c r="G423" s="10">
        <v>2.62</v>
      </c>
      <c r="H423" s="3">
        <v>13100</v>
      </c>
      <c r="I423" s="3" t="s">
        <v>15</v>
      </c>
      <c r="J423" s="56"/>
    </row>
    <row r="424" spans="1:10" ht="15.75" customHeight="1">
      <c r="A424" s="3">
        <v>330</v>
      </c>
      <c r="B424" s="3" t="s">
        <v>18</v>
      </c>
      <c r="C424" s="105" t="s">
        <v>674</v>
      </c>
      <c r="D424" s="9" t="s">
        <v>675</v>
      </c>
      <c r="E424" s="10">
        <v>0</v>
      </c>
      <c r="F424" s="10">
        <v>1.78</v>
      </c>
      <c r="G424" s="10">
        <v>1.78</v>
      </c>
      <c r="H424" s="3">
        <v>10680</v>
      </c>
      <c r="I424" s="3" t="s">
        <v>15</v>
      </c>
      <c r="J424" s="58"/>
    </row>
    <row r="425" spans="1:10" ht="15.75" customHeight="1">
      <c r="A425" s="3">
        <v>331</v>
      </c>
      <c r="B425" s="3" t="s">
        <v>12</v>
      </c>
      <c r="C425" s="105" t="s">
        <v>676</v>
      </c>
      <c r="D425" s="9" t="s">
        <v>677</v>
      </c>
      <c r="E425" s="10">
        <v>0</v>
      </c>
      <c r="F425" s="10">
        <v>2.9</v>
      </c>
      <c r="G425" s="10">
        <v>2.9</v>
      </c>
      <c r="H425" s="3">
        <v>17400</v>
      </c>
      <c r="I425" s="3" t="s">
        <v>15</v>
      </c>
      <c r="J425" s="56"/>
    </row>
    <row r="426" spans="1:10" ht="15.75" customHeight="1">
      <c r="A426" s="3">
        <v>332</v>
      </c>
      <c r="B426" s="3" t="s">
        <v>12</v>
      </c>
      <c r="C426" s="105" t="s">
        <v>678</v>
      </c>
      <c r="D426" s="9" t="s">
        <v>679</v>
      </c>
      <c r="E426" s="10">
        <v>0</v>
      </c>
      <c r="F426" s="10">
        <v>4.01</v>
      </c>
      <c r="G426" s="10">
        <v>4.01</v>
      </c>
      <c r="H426" s="3">
        <v>18045</v>
      </c>
      <c r="I426" s="3" t="s">
        <v>15</v>
      </c>
      <c r="J426" s="56"/>
    </row>
    <row r="427" spans="1:10" ht="15.75" customHeight="1">
      <c r="A427" s="3">
        <v>333</v>
      </c>
      <c r="B427" s="3" t="s">
        <v>12</v>
      </c>
      <c r="C427" s="105" t="s">
        <v>680</v>
      </c>
      <c r="D427" s="9" t="s">
        <v>681</v>
      </c>
      <c r="E427" s="10">
        <v>0</v>
      </c>
      <c r="F427" s="10">
        <v>3.37</v>
      </c>
      <c r="G427" s="10">
        <v>3.37</v>
      </c>
      <c r="H427" s="3">
        <v>23590</v>
      </c>
      <c r="I427" s="3" t="s">
        <v>15</v>
      </c>
      <c r="J427" s="107"/>
    </row>
    <row r="428" spans="1:10" ht="15.75" customHeight="1">
      <c r="A428" s="3">
        <v>334</v>
      </c>
      <c r="B428" s="3" t="s">
        <v>12</v>
      </c>
      <c r="C428" s="105" t="s">
        <v>682</v>
      </c>
      <c r="D428" s="9" t="s">
        <v>683</v>
      </c>
      <c r="E428" s="10">
        <v>0</v>
      </c>
      <c r="F428" s="10">
        <v>1.32</v>
      </c>
      <c r="G428" s="10">
        <v>1.32</v>
      </c>
      <c r="H428" s="3">
        <v>6204</v>
      </c>
      <c r="I428" s="3" t="s">
        <v>15</v>
      </c>
      <c r="J428" s="106"/>
    </row>
    <row r="429" spans="1:10" ht="15.75" customHeight="1">
      <c r="A429" s="3">
        <v>335</v>
      </c>
      <c r="B429" s="3" t="s">
        <v>12</v>
      </c>
      <c r="C429" s="105" t="s">
        <v>684</v>
      </c>
      <c r="D429" s="9" t="s">
        <v>685</v>
      </c>
      <c r="E429" s="10">
        <v>0</v>
      </c>
      <c r="F429" s="10">
        <v>6.37</v>
      </c>
      <c r="G429" s="10">
        <v>6.37</v>
      </c>
      <c r="H429" s="3">
        <v>31850</v>
      </c>
      <c r="I429" s="3" t="s">
        <v>15</v>
      </c>
      <c r="J429" s="106"/>
    </row>
    <row r="430" spans="1:10" ht="15.75" customHeight="1">
      <c r="A430" s="3">
        <v>336</v>
      </c>
      <c r="B430" s="3" t="s">
        <v>12</v>
      </c>
      <c r="C430" s="105" t="s">
        <v>686</v>
      </c>
      <c r="D430" s="9" t="s">
        <v>687</v>
      </c>
      <c r="E430" s="10">
        <v>0</v>
      </c>
      <c r="F430" s="10">
        <v>2.4700000000000002</v>
      </c>
      <c r="G430" s="10">
        <v>2.4700000000000002</v>
      </c>
      <c r="H430" s="3">
        <v>12350</v>
      </c>
      <c r="I430" s="3" t="s">
        <v>15</v>
      </c>
      <c r="J430" s="56"/>
    </row>
    <row r="431" spans="1:10" ht="15" customHeight="1">
      <c r="A431" s="3">
        <v>337</v>
      </c>
      <c r="B431" s="3" t="s">
        <v>12</v>
      </c>
      <c r="C431" s="105" t="s">
        <v>688</v>
      </c>
      <c r="D431" s="9" t="s">
        <v>689</v>
      </c>
      <c r="E431" s="10">
        <v>0</v>
      </c>
      <c r="F431" s="10">
        <v>0.15</v>
      </c>
      <c r="G431" s="10">
        <v>0.15</v>
      </c>
      <c r="H431" s="3">
        <v>612</v>
      </c>
      <c r="I431" s="3" t="s">
        <v>15</v>
      </c>
      <c r="J431" s="106"/>
    </row>
    <row r="432" spans="1:10" ht="15.75" customHeight="1">
      <c r="A432" s="3"/>
      <c r="B432" s="3"/>
      <c r="C432" s="105"/>
      <c r="D432" s="9"/>
      <c r="E432" s="10">
        <v>0.15</v>
      </c>
      <c r="F432" s="10">
        <v>0.52</v>
      </c>
      <c r="G432" s="10">
        <f>F432-E432</f>
        <v>0.37</v>
      </c>
      <c r="H432" s="3">
        <v>1508</v>
      </c>
      <c r="I432" s="26" t="s">
        <v>535</v>
      </c>
      <c r="J432" s="58"/>
    </row>
    <row r="433" spans="1:10" ht="15.75" customHeight="1">
      <c r="A433" s="3">
        <v>338</v>
      </c>
      <c r="B433" s="3" t="s">
        <v>12</v>
      </c>
      <c r="C433" s="105" t="s">
        <v>690</v>
      </c>
      <c r="D433" s="9" t="s">
        <v>691</v>
      </c>
      <c r="E433" s="10">
        <v>0</v>
      </c>
      <c r="F433" s="10">
        <v>0.74</v>
      </c>
      <c r="G433" s="10">
        <v>0.74</v>
      </c>
      <c r="H433" s="3">
        <v>4440</v>
      </c>
      <c r="I433" s="3" t="s">
        <v>15</v>
      </c>
      <c r="J433" s="56"/>
    </row>
    <row r="434" spans="1:10" ht="15.75" customHeight="1">
      <c r="A434" s="3">
        <v>339</v>
      </c>
      <c r="B434" s="3" t="s">
        <v>18</v>
      </c>
      <c r="C434" s="105" t="s">
        <v>692</v>
      </c>
      <c r="D434" s="9" t="s">
        <v>693</v>
      </c>
      <c r="E434" s="10">
        <v>0</v>
      </c>
      <c r="F434" s="10">
        <v>2.68</v>
      </c>
      <c r="G434" s="10">
        <v>2.68</v>
      </c>
      <c r="H434" s="3">
        <v>18760</v>
      </c>
      <c r="I434" s="3" t="s">
        <v>15</v>
      </c>
      <c r="J434" s="56"/>
    </row>
    <row r="435" spans="1:10" ht="15.75" customHeight="1">
      <c r="A435" s="3">
        <v>340</v>
      </c>
      <c r="B435" s="3" t="s">
        <v>18</v>
      </c>
      <c r="C435" s="105" t="s">
        <v>694</v>
      </c>
      <c r="D435" s="9" t="s">
        <v>695</v>
      </c>
      <c r="E435" s="10">
        <v>0</v>
      </c>
      <c r="F435" s="10">
        <v>2.4500000000000002</v>
      </c>
      <c r="G435" s="10">
        <v>2.4500000000000002</v>
      </c>
      <c r="H435" s="3">
        <v>14700</v>
      </c>
      <c r="I435" s="3" t="s">
        <v>15</v>
      </c>
      <c r="J435" s="56"/>
    </row>
    <row r="436" spans="1:10" ht="15.75" customHeight="1">
      <c r="A436" s="3">
        <v>341</v>
      </c>
      <c r="B436" s="3" t="s">
        <v>12</v>
      </c>
      <c r="C436" s="105" t="s">
        <v>696</v>
      </c>
      <c r="D436" s="9" t="s">
        <v>697</v>
      </c>
      <c r="E436" s="10">
        <v>0</v>
      </c>
      <c r="F436" s="10">
        <v>2.0499999999999998</v>
      </c>
      <c r="G436" s="10">
        <v>2.0499999999999998</v>
      </c>
      <c r="H436" s="3">
        <v>9225</v>
      </c>
      <c r="I436" s="3" t="s">
        <v>15</v>
      </c>
      <c r="J436" s="106"/>
    </row>
    <row r="437" spans="1:10" ht="15.75" customHeight="1">
      <c r="A437" s="3">
        <v>342</v>
      </c>
      <c r="B437" s="3" t="s">
        <v>18</v>
      </c>
      <c r="C437" s="105" t="s">
        <v>698</v>
      </c>
      <c r="D437" s="8" t="s">
        <v>699</v>
      </c>
      <c r="E437" s="68">
        <v>0</v>
      </c>
      <c r="F437" s="68">
        <v>0.64900000000000002</v>
      </c>
      <c r="G437" s="68">
        <v>0.64900000000000002</v>
      </c>
      <c r="H437" s="3">
        <v>4543</v>
      </c>
      <c r="I437" s="3" t="s">
        <v>58</v>
      </c>
      <c r="J437" s="56"/>
    </row>
    <row r="438" spans="1:10" ht="15.75" customHeight="1">
      <c r="A438" s="3">
        <v>343</v>
      </c>
      <c r="B438" s="3" t="s">
        <v>18</v>
      </c>
      <c r="C438" s="105" t="s">
        <v>700</v>
      </c>
      <c r="D438" s="8" t="s">
        <v>701</v>
      </c>
      <c r="E438" s="68">
        <v>0</v>
      </c>
      <c r="F438" s="68">
        <v>0.26500000000000001</v>
      </c>
      <c r="G438" s="68">
        <v>0.26500000000000001</v>
      </c>
      <c r="H438" s="3">
        <v>1590</v>
      </c>
      <c r="I438" s="3" t="s">
        <v>58</v>
      </c>
      <c r="J438" s="56"/>
    </row>
    <row r="439" spans="1:10" ht="15.75" customHeight="1">
      <c r="A439" s="3">
        <v>344</v>
      </c>
      <c r="B439" s="3" t="s">
        <v>18</v>
      </c>
      <c r="C439" s="105" t="s">
        <v>702</v>
      </c>
      <c r="D439" s="8" t="s">
        <v>412</v>
      </c>
      <c r="E439" s="68">
        <v>0</v>
      </c>
      <c r="F439" s="68">
        <v>0.216</v>
      </c>
      <c r="G439" s="68">
        <v>0.216</v>
      </c>
      <c r="H439" s="3">
        <v>1296</v>
      </c>
      <c r="I439" s="3" t="s">
        <v>58</v>
      </c>
      <c r="J439" s="56"/>
    </row>
    <row r="440" spans="1:10" ht="15.75" customHeight="1">
      <c r="A440" s="3">
        <v>345</v>
      </c>
      <c r="B440" s="3" t="s">
        <v>18</v>
      </c>
      <c r="C440" s="105" t="s">
        <v>703</v>
      </c>
      <c r="D440" s="8" t="s">
        <v>296</v>
      </c>
      <c r="E440" s="68">
        <v>0</v>
      </c>
      <c r="F440" s="68">
        <v>0.51200000000000001</v>
      </c>
      <c r="G440" s="68">
        <v>0.51200000000000001</v>
      </c>
      <c r="H440" s="3">
        <v>4096</v>
      </c>
      <c r="I440" s="3" t="s">
        <v>58</v>
      </c>
      <c r="J440" s="56"/>
    </row>
    <row r="441" spans="1:10" ht="15.75" customHeight="1">
      <c r="A441" s="3">
        <v>346</v>
      </c>
      <c r="B441" s="3" t="s">
        <v>18</v>
      </c>
      <c r="C441" s="105" t="s">
        <v>704</v>
      </c>
      <c r="D441" s="8" t="s">
        <v>705</v>
      </c>
      <c r="E441" s="68">
        <v>0</v>
      </c>
      <c r="F441" s="68">
        <v>8.7999999999999995E-2</v>
      </c>
      <c r="G441" s="68">
        <v>8.7999999999999995E-2</v>
      </c>
      <c r="H441" s="3">
        <v>352</v>
      </c>
      <c r="I441" s="3" t="s">
        <v>15</v>
      </c>
      <c r="J441" s="106"/>
    </row>
    <row r="442" spans="1:10" ht="15.75" customHeight="1">
      <c r="A442" s="3">
        <v>347</v>
      </c>
      <c r="B442" s="3" t="s">
        <v>12</v>
      </c>
      <c r="C442" s="105" t="s">
        <v>706</v>
      </c>
      <c r="D442" s="8" t="s">
        <v>707</v>
      </c>
      <c r="E442" s="68">
        <v>0</v>
      </c>
      <c r="F442" s="68">
        <v>0.313</v>
      </c>
      <c r="G442" s="68">
        <v>0.313</v>
      </c>
      <c r="H442" s="3">
        <v>2191</v>
      </c>
      <c r="I442" s="3" t="s">
        <v>15</v>
      </c>
      <c r="J442" s="56"/>
    </row>
    <row r="443" spans="1:10" ht="15.75" customHeight="1">
      <c r="A443" s="3">
        <v>348</v>
      </c>
      <c r="B443" s="3" t="s">
        <v>12</v>
      </c>
      <c r="C443" s="105" t="s">
        <v>708</v>
      </c>
      <c r="D443" s="8" t="s">
        <v>709</v>
      </c>
      <c r="E443" s="68">
        <v>0</v>
      </c>
      <c r="F443" s="68">
        <v>0.39</v>
      </c>
      <c r="G443" s="68">
        <v>0.39</v>
      </c>
      <c r="H443" s="3">
        <v>2340</v>
      </c>
      <c r="I443" s="3" t="s">
        <v>15</v>
      </c>
      <c r="J443" s="56"/>
    </row>
    <row r="444" spans="1:10" ht="15.75" customHeight="1">
      <c r="A444" s="3">
        <v>349</v>
      </c>
      <c r="B444" s="3" t="s">
        <v>12</v>
      </c>
      <c r="C444" s="105" t="s">
        <v>710</v>
      </c>
      <c r="D444" s="8" t="s">
        <v>711</v>
      </c>
      <c r="E444" s="68">
        <v>0</v>
      </c>
      <c r="F444" s="68">
        <v>0.42399999999999999</v>
      </c>
      <c r="G444" s="68">
        <v>0.42399999999999999</v>
      </c>
      <c r="H444" s="3">
        <v>2544</v>
      </c>
      <c r="I444" s="3" t="s">
        <v>15</v>
      </c>
      <c r="J444" s="56"/>
    </row>
    <row r="445" spans="1:10" ht="15.75" customHeight="1">
      <c r="A445" s="3">
        <v>350</v>
      </c>
      <c r="B445" s="3" t="s">
        <v>18</v>
      </c>
      <c r="C445" s="105" t="s">
        <v>712</v>
      </c>
      <c r="D445" s="9" t="s">
        <v>713</v>
      </c>
      <c r="E445" s="68">
        <v>0</v>
      </c>
      <c r="F445" s="68">
        <v>0.20200000000000001</v>
      </c>
      <c r="G445" s="68">
        <v>0.20200000000000001</v>
      </c>
      <c r="H445" s="3">
        <v>1212</v>
      </c>
      <c r="I445" s="3" t="s">
        <v>58</v>
      </c>
      <c r="J445" s="106"/>
    </row>
    <row r="446" spans="1:10" ht="15.75" customHeight="1">
      <c r="A446" s="3">
        <v>351</v>
      </c>
      <c r="B446" s="3" t="s">
        <v>18</v>
      </c>
      <c r="C446" s="105" t="s">
        <v>714</v>
      </c>
      <c r="D446" s="8" t="s">
        <v>422</v>
      </c>
      <c r="E446" s="68">
        <v>0</v>
      </c>
      <c r="F446" s="68">
        <v>0.22</v>
      </c>
      <c r="G446" s="68">
        <v>0.22</v>
      </c>
      <c r="H446" s="3">
        <v>1320</v>
      </c>
      <c r="I446" s="3" t="s">
        <v>58</v>
      </c>
      <c r="J446" s="106"/>
    </row>
    <row r="447" spans="1:10" ht="15.75" customHeight="1">
      <c r="A447" s="3"/>
      <c r="B447" s="3"/>
      <c r="C447" s="105"/>
      <c r="D447" s="8"/>
      <c r="E447" s="68">
        <v>0.22</v>
      </c>
      <c r="F447" s="68">
        <v>0.55000000000000004</v>
      </c>
      <c r="G447" s="68">
        <v>0.33</v>
      </c>
      <c r="H447" s="3">
        <v>1980</v>
      </c>
      <c r="I447" s="3" t="s">
        <v>15</v>
      </c>
      <c r="J447" s="106"/>
    </row>
    <row r="448" spans="1:10" ht="15.75" customHeight="1">
      <c r="A448" s="3">
        <v>352</v>
      </c>
      <c r="B448" s="3" t="s">
        <v>18</v>
      </c>
      <c r="C448" s="105" t="s">
        <v>715</v>
      </c>
      <c r="D448" s="8" t="s">
        <v>123</v>
      </c>
      <c r="E448" s="68">
        <v>0</v>
      </c>
      <c r="F448" s="68">
        <v>0.215</v>
      </c>
      <c r="G448" s="68">
        <v>0.215</v>
      </c>
      <c r="H448" s="3">
        <v>1194</v>
      </c>
      <c r="I448" s="3" t="s">
        <v>15</v>
      </c>
      <c r="J448" s="106"/>
    </row>
    <row r="449" spans="1:14" ht="15.75" customHeight="1">
      <c r="A449" s="3">
        <v>353</v>
      </c>
      <c r="B449" s="3" t="s">
        <v>18</v>
      </c>
      <c r="C449" s="105" t="s">
        <v>716</v>
      </c>
      <c r="D449" s="8" t="s">
        <v>121</v>
      </c>
      <c r="E449" s="68">
        <v>0</v>
      </c>
      <c r="F449" s="68">
        <v>0.27700000000000002</v>
      </c>
      <c r="G449" s="68">
        <v>0.27700000000000002</v>
      </c>
      <c r="H449" s="3">
        <v>1939</v>
      </c>
      <c r="I449" s="3" t="s">
        <v>15</v>
      </c>
      <c r="J449" s="66"/>
    </row>
    <row r="450" spans="1:14" ht="15.75" customHeight="1">
      <c r="A450" s="3">
        <v>354</v>
      </c>
      <c r="B450" s="3" t="s">
        <v>12</v>
      </c>
      <c r="C450" s="105" t="s">
        <v>717</v>
      </c>
      <c r="D450" s="9" t="s">
        <v>718</v>
      </c>
      <c r="E450" s="10">
        <v>0</v>
      </c>
      <c r="F450" s="10">
        <v>1.04</v>
      </c>
      <c r="G450" s="10">
        <v>1.04</v>
      </c>
      <c r="H450" s="3">
        <v>4160</v>
      </c>
      <c r="I450" s="3" t="s">
        <v>15</v>
      </c>
      <c r="J450" s="106"/>
    </row>
    <row r="451" spans="1:14" ht="15.75" customHeight="1">
      <c r="A451" s="3">
        <v>355</v>
      </c>
      <c r="B451" s="3" t="s">
        <v>12</v>
      </c>
      <c r="C451" s="105" t="s">
        <v>719</v>
      </c>
      <c r="D451" s="9" t="s">
        <v>720</v>
      </c>
      <c r="E451" s="10">
        <v>0</v>
      </c>
      <c r="F451" s="10">
        <v>2.66</v>
      </c>
      <c r="G451" s="10">
        <v>2.66</v>
      </c>
      <c r="H451" s="3">
        <v>10640</v>
      </c>
      <c r="I451" s="3" t="s">
        <v>15</v>
      </c>
      <c r="J451" s="108"/>
    </row>
    <row r="452" spans="1:14" ht="15.75" customHeight="1">
      <c r="A452" s="3">
        <v>356</v>
      </c>
      <c r="B452" s="3" t="s">
        <v>12</v>
      </c>
      <c r="C452" s="105" t="s">
        <v>721</v>
      </c>
      <c r="D452" s="9" t="s">
        <v>722</v>
      </c>
      <c r="E452" s="10">
        <v>0</v>
      </c>
      <c r="F452" s="10">
        <v>2.02</v>
      </c>
      <c r="G452" s="10">
        <v>2.02</v>
      </c>
      <c r="H452" s="3">
        <v>606</v>
      </c>
      <c r="I452" s="3" t="s">
        <v>15</v>
      </c>
      <c r="J452" s="66"/>
    </row>
    <row r="453" spans="1:14" ht="15.75" customHeight="1">
      <c r="A453" s="3">
        <v>357</v>
      </c>
      <c r="B453" s="3" t="s">
        <v>12</v>
      </c>
      <c r="C453" s="105" t="s">
        <v>723</v>
      </c>
      <c r="D453" s="9" t="s">
        <v>724</v>
      </c>
      <c r="E453" s="10">
        <v>0</v>
      </c>
      <c r="F453" s="10">
        <v>1.34</v>
      </c>
      <c r="G453" s="10">
        <v>1.34</v>
      </c>
      <c r="H453" s="3">
        <v>5092</v>
      </c>
      <c r="I453" s="3" t="s">
        <v>15</v>
      </c>
      <c r="J453" s="106"/>
    </row>
    <row r="454" spans="1:14" ht="15.75" customHeight="1">
      <c r="A454" s="3"/>
      <c r="B454" s="3"/>
      <c r="C454" s="105"/>
      <c r="D454" s="9"/>
      <c r="E454" s="10">
        <v>1.34</v>
      </c>
      <c r="F454" s="10">
        <v>1.47</v>
      </c>
      <c r="G454" s="10">
        <v>0.13</v>
      </c>
      <c r="H454" s="3">
        <v>494</v>
      </c>
      <c r="I454" s="3" t="s">
        <v>27</v>
      </c>
      <c r="J454" s="106"/>
    </row>
    <row r="455" spans="1:14" ht="15.75" customHeight="1">
      <c r="A455" s="3">
        <v>358</v>
      </c>
      <c r="B455" s="3" t="s">
        <v>12</v>
      </c>
      <c r="C455" s="105" t="s">
        <v>725</v>
      </c>
      <c r="D455" s="9" t="s">
        <v>726</v>
      </c>
      <c r="E455" s="10">
        <v>0</v>
      </c>
      <c r="F455" s="10">
        <v>1.47</v>
      </c>
      <c r="G455" s="10">
        <v>1.47</v>
      </c>
      <c r="H455" s="3">
        <v>5586</v>
      </c>
      <c r="I455" s="3" t="s">
        <v>15</v>
      </c>
      <c r="J455" s="66"/>
    </row>
    <row r="456" spans="1:14" ht="15.75" customHeight="1">
      <c r="A456" s="3">
        <v>359</v>
      </c>
      <c r="B456" s="3" t="s">
        <v>12</v>
      </c>
      <c r="C456" s="105" t="s">
        <v>727</v>
      </c>
      <c r="D456" s="9" t="s">
        <v>728</v>
      </c>
      <c r="E456" s="10">
        <v>0</v>
      </c>
      <c r="F456" s="10">
        <v>1.59</v>
      </c>
      <c r="G456" s="10">
        <v>1.59</v>
      </c>
      <c r="H456" s="3">
        <v>7155</v>
      </c>
      <c r="I456" s="3" t="s">
        <v>15</v>
      </c>
      <c r="J456" s="106"/>
    </row>
    <row r="457" spans="1:14" ht="15.75" customHeight="1">
      <c r="A457" s="3">
        <v>360</v>
      </c>
      <c r="B457" s="3" t="s">
        <v>12</v>
      </c>
      <c r="C457" s="105" t="s">
        <v>729</v>
      </c>
      <c r="D457" s="8" t="s">
        <v>730</v>
      </c>
      <c r="E457" s="68">
        <v>0</v>
      </c>
      <c r="F457" s="68">
        <v>8.5000000000000006E-2</v>
      </c>
      <c r="G457" s="68">
        <v>8.5000000000000006E-2</v>
      </c>
      <c r="H457" s="3">
        <v>425</v>
      </c>
      <c r="I457" s="3" t="s">
        <v>15</v>
      </c>
      <c r="J457" s="56"/>
    </row>
    <row r="458" spans="1:14" ht="15.75" customHeight="1">
      <c r="A458" s="3"/>
      <c r="B458" s="3"/>
      <c r="C458" s="109" t="s">
        <v>731</v>
      </c>
      <c r="D458" s="8"/>
      <c r="E458" s="43"/>
      <c r="F458" s="43"/>
      <c r="G458" s="43"/>
      <c r="H458" s="43"/>
      <c r="I458" s="43"/>
    </row>
    <row r="459" spans="1:14" ht="15.75" customHeight="1">
      <c r="A459" s="3">
        <v>361</v>
      </c>
      <c r="B459" s="3" t="s">
        <v>12</v>
      </c>
      <c r="C459" s="8" t="s">
        <v>732</v>
      </c>
      <c r="D459" s="9" t="s">
        <v>733</v>
      </c>
      <c r="E459" s="110">
        <v>0</v>
      </c>
      <c r="F459" s="110">
        <v>5</v>
      </c>
      <c r="G459" s="110">
        <v>5</v>
      </c>
      <c r="H459" s="80">
        <v>22500</v>
      </c>
      <c r="I459" s="80" t="s">
        <v>15</v>
      </c>
      <c r="J459" s="188"/>
      <c r="K459" s="179"/>
      <c r="L459" s="179"/>
      <c r="M459" s="111"/>
      <c r="N459" s="111"/>
    </row>
    <row r="460" spans="1:14" ht="36.75" customHeight="1">
      <c r="A460" s="3"/>
      <c r="B460" s="3"/>
      <c r="C460" s="8"/>
      <c r="D460" s="9"/>
      <c r="E460" s="79">
        <v>5</v>
      </c>
      <c r="F460" s="79">
        <v>6.25</v>
      </c>
      <c r="G460" s="79">
        <v>1.25</v>
      </c>
      <c r="H460" s="80">
        <v>5625</v>
      </c>
      <c r="I460" s="81" t="s">
        <v>27</v>
      </c>
      <c r="J460" s="179"/>
      <c r="K460" s="179"/>
      <c r="L460" s="179"/>
      <c r="M460" s="111"/>
      <c r="N460" s="111"/>
    </row>
    <row r="461" spans="1:14" ht="15.75" customHeight="1">
      <c r="A461" s="3">
        <v>362</v>
      </c>
      <c r="B461" s="3" t="s">
        <v>12</v>
      </c>
      <c r="C461" s="8" t="s">
        <v>734</v>
      </c>
      <c r="D461" s="9" t="s">
        <v>735</v>
      </c>
      <c r="E461" s="79">
        <v>0</v>
      </c>
      <c r="F461" s="79">
        <v>5.585</v>
      </c>
      <c r="G461" s="79">
        <v>5.59</v>
      </c>
      <c r="H461" s="80">
        <v>25155</v>
      </c>
      <c r="I461" s="81" t="s">
        <v>15</v>
      </c>
      <c r="J461" s="189"/>
      <c r="K461" s="179"/>
      <c r="L461" s="179"/>
      <c r="M461" s="179"/>
      <c r="N461" s="179"/>
    </row>
    <row r="462" spans="1:14" ht="15.75" customHeight="1">
      <c r="A462" s="3">
        <v>363</v>
      </c>
      <c r="B462" s="3" t="s">
        <v>12</v>
      </c>
      <c r="C462" s="8" t="s">
        <v>736</v>
      </c>
      <c r="D462" s="9" t="s">
        <v>737</v>
      </c>
      <c r="E462" s="79">
        <v>0</v>
      </c>
      <c r="F462" s="79">
        <v>3.92</v>
      </c>
      <c r="G462" s="79">
        <v>3.92</v>
      </c>
      <c r="H462" s="80">
        <v>17640</v>
      </c>
      <c r="I462" s="81" t="s">
        <v>15</v>
      </c>
      <c r="J462" s="112"/>
      <c r="K462" s="111"/>
      <c r="L462" s="111"/>
      <c r="M462" s="111"/>
      <c r="N462" s="111"/>
    </row>
    <row r="463" spans="1:14" ht="15.75" customHeight="1">
      <c r="A463" s="3">
        <v>364</v>
      </c>
      <c r="B463" s="3" t="s">
        <v>12</v>
      </c>
      <c r="C463" s="8" t="s">
        <v>738</v>
      </c>
      <c r="D463" s="9" t="s">
        <v>739</v>
      </c>
      <c r="E463" s="79">
        <v>0</v>
      </c>
      <c r="F463" s="79">
        <v>1.08</v>
      </c>
      <c r="G463" s="79">
        <v>1.08</v>
      </c>
      <c r="H463" s="80">
        <v>4860</v>
      </c>
      <c r="I463" s="81" t="s">
        <v>15</v>
      </c>
      <c r="J463" s="113"/>
      <c r="K463" s="113"/>
      <c r="L463" s="113"/>
      <c r="M463" s="113"/>
      <c r="N463" s="113"/>
    </row>
    <row r="464" spans="1:14" ht="15.75" customHeight="1">
      <c r="A464" s="3"/>
      <c r="B464" s="3"/>
      <c r="C464" s="8"/>
      <c r="D464" s="9"/>
      <c r="E464" s="79">
        <v>1.08</v>
      </c>
      <c r="F464" s="79">
        <v>1.41</v>
      </c>
      <c r="G464" s="79">
        <v>0.33</v>
      </c>
      <c r="H464" s="80">
        <v>1485</v>
      </c>
      <c r="I464" s="81" t="s">
        <v>58</v>
      </c>
      <c r="J464" s="113"/>
      <c r="K464" s="113"/>
      <c r="L464" s="113"/>
      <c r="M464" s="113"/>
      <c r="N464" s="113"/>
    </row>
    <row r="465" spans="1:14" ht="15.75" customHeight="1">
      <c r="A465" s="3"/>
      <c r="B465" s="3"/>
      <c r="C465" s="8"/>
      <c r="D465" s="9"/>
      <c r="E465" s="79">
        <v>1.41</v>
      </c>
      <c r="F465" s="79">
        <v>2.16</v>
      </c>
      <c r="G465" s="79">
        <v>0.75</v>
      </c>
      <c r="H465" s="80">
        <v>3375</v>
      </c>
      <c r="I465" s="81" t="s">
        <v>15</v>
      </c>
      <c r="J465" s="113"/>
      <c r="K465" s="113"/>
      <c r="L465" s="113"/>
      <c r="M465" s="113"/>
      <c r="N465" s="113"/>
    </row>
    <row r="466" spans="1:14" ht="15.75" customHeight="1">
      <c r="A466" s="3">
        <v>365</v>
      </c>
      <c r="B466" s="3" t="s">
        <v>12</v>
      </c>
      <c r="C466" s="8" t="s">
        <v>740</v>
      </c>
      <c r="D466" s="9" t="s">
        <v>741</v>
      </c>
      <c r="E466" s="79">
        <v>0</v>
      </c>
      <c r="F466" s="79">
        <v>2.97</v>
      </c>
      <c r="G466" s="79">
        <v>2.97</v>
      </c>
      <c r="H466" s="80">
        <v>13365</v>
      </c>
      <c r="I466" s="81" t="s">
        <v>15</v>
      </c>
      <c r="J466" s="114"/>
      <c r="K466" s="111"/>
      <c r="L466" s="111"/>
      <c r="M466" s="111"/>
      <c r="N466" s="111"/>
    </row>
    <row r="467" spans="1:14" ht="15.75" customHeight="1">
      <c r="A467" s="3">
        <v>366</v>
      </c>
      <c r="B467" s="3" t="s">
        <v>12</v>
      </c>
      <c r="C467" s="8" t="s">
        <v>742</v>
      </c>
      <c r="D467" s="9" t="s">
        <v>743</v>
      </c>
      <c r="E467" s="79">
        <v>0</v>
      </c>
      <c r="F467" s="79">
        <v>1.1970000000000001</v>
      </c>
      <c r="G467" s="79">
        <v>1.2</v>
      </c>
      <c r="H467" s="80">
        <v>5400</v>
      </c>
      <c r="I467" s="81" t="s">
        <v>15</v>
      </c>
      <c r="J467" s="112"/>
      <c r="K467" s="111"/>
      <c r="L467" s="111"/>
      <c r="M467" s="111"/>
      <c r="N467" s="111"/>
    </row>
    <row r="468" spans="1:14" ht="15.75" customHeight="1">
      <c r="A468" s="3">
        <v>367</v>
      </c>
      <c r="B468" s="3" t="s">
        <v>12</v>
      </c>
      <c r="C468" s="8" t="s">
        <v>744</v>
      </c>
      <c r="D468" s="9" t="s">
        <v>745</v>
      </c>
      <c r="E468" s="79">
        <v>0</v>
      </c>
      <c r="F468" s="79">
        <v>4.4119999999999999</v>
      </c>
      <c r="G468" s="79">
        <v>4.41</v>
      </c>
      <c r="H468" s="80">
        <v>19845</v>
      </c>
      <c r="I468" s="81" t="s">
        <v>27</v>
      </c>
      <c r="J468" s="112"/>
      <c r="K468" s="111"/>
      <c r="L468" s="111"/>
      <c r="M468" s="111"/>
      <c r="N468" s="111"/>
    </row>
    <row r="469" spans="1:14" ht="15.75" customHeight="1">
      <c r="A469" s="3">
        <v>368</v>
      </c>
      <c r="B469" s="3" t="s">
        <v>18</v>
      </c>
      <c r="C469" s="8" t="s">
        <v>746</v>
      </c>
      <c r="D469" s="9" t="s">
        <v>747</v>
      </c>
      <c r="E469" s="79">
        <v>0</v>
      </c>
      <c r="F469" s="79">
        <v>1.7</v>
      </c>
      <c r="G469" s="79">
        <v>1.7</v>
      </c>
      <c r="H469" s="80">
        <v>7650</v>
      </c>
      <c r="I469" s="81" t="s">
        <v>15</v>
      </c>
      <c r="J469" s="112"/>
      <c r="K469" s="111"/>
      <c r="L469" s="111"/>
      <c r="M469" s="111"/>
      <c r="N469" s="111"/>
    </row>
    <row r="470" spans="1:14" ht="15.75" customHeight="1">
      <c r="A470" s="3"/>
      <c r="B470" s="3"/>
      <c r="C470" s="8"/>
      <c r="D470" s="9"/>
      <c r="E470" s="79">
        <v>1.7</v>
      </c>
      <c r="F470" s="79">
        <v>1.94</v>
      </c>
      <c r="G470" s="79">
        <v>0.24</v>
      </c>
      <c r="H470" s="80">
        <v>1080</v>
      </c>
      <c r="I470" s="81" t="s">
        <v>27</v>
      </c>
      <c r="J470" s="115"/>
      <c r="K470" s="111"/>
      <c r="L470" s="111"/>
      <c r="M470" s="111"/>
      <c r="N470" s="111"/>
    </row>
    <row r="471" spans="1:14" ht="15.75" customHeight="1">
      <c r="A471" s="3">
        <v>369</v>
      </c>
      <c r="B471" s="3" t="s">
        <v>12</v>
      </c>
      <c r="C471" s="8" t="s">
        <v>748</v>
      </c>
      <c r="D471" s="9" t="s">
        <v>749</v>
      </c>
      <c r="E471" s="79">
        <v>0</v>
      </c>
      <c r="F471" s="79">
        <v>1.44</v>
      </c>
      <c r="G471" s="79">
        <v>1.44</v>
      </c>
      <c r="H471" s="80">
        <v>6480</v>
      </c>
      <c r="I471" s="81" t="s">
        <v>15</v>
      </c>
      <c r="J471" s="114"/>
      <c r="K471" s="111"/>
      <c r="L471" s="111"/>
      <c r="M471" s="111"/>
      <c r="N471" s="111"/>
    </row>
    <row r="472" spans="1:14" ht="15.75" customHeight="1">
      <c r="A472" s="3">
        <v>370</v>
      </c>
      <c r="B472" s="3" t="s">
        <v>12</v>
      </c>
      <c r="C472" s="8" t="s">
        <v>750</v>
      </c>
      <c r="D472" s="9" t="s">
        <v>751</v>
      </c>
      <c r="E472" s="79">
        <v>0</v>
      </c>
      <c r="F472" s="79">
        <v>0.44700000000000001</v>
      </c>
      <c r="G472" s="79">
        <v>0.45</v>
      </c>
      <c r="H472" s="80">
        <v>2025</v>
      </c>
      <c r="I472" s="81" t="s">
        <v>15</v>
      </c>
      <c r="J472" s="112"/>
      <c r="K472" s="111"/>
      <c r="L472" s="111"/>
      <c r="M472" s="111"/>
      <c r="N472" s="111"/>
    </row>
    <row r="473" spans="1:14" ht="15.75" customHeight="1">
      <c r="A473" s="3"/>
      <c r="B473" s="3"/>
      <c r="C473" s="8"/>
      <c r="D473" s="9"/>
      <c r="E473" s="79">
        <v>0.45</v>
      </c>
      <c r="F473" s="79">
        <v>0.96</v>
      </c>
      <c r="G473" s="79">
        <v>0.51</v>
      </c>
      <c r="H473" s="80">
        <v>2295</v>
      </c>
      <c r="I473" s="81" t="s">
        <v>27</v>
      </c>
      <c r="J473" s="111"/>
      <c r="K473" s="111"/>
      <c r="L473" s="111"/>
      <c r="M473" s="111"/>
      <c r="N473" s="111"/>
    </row>
    <row r="474" spans="1:14" ht="15.75" customHeight="1">
      <c r="A474" s="3">
        <v>371</v>
      </c>
      <c r="B474" s="3" t="s">
        <v>12</v>
      </c>
      <c r="C474" s="8" t="s">
        <v>752</v>
      </c>
      <c r="D474" s="9" t="s">
        <v>753</v>
      </c>
      <c r="E474" s="79">
        <v>0</v>
      </c>
      <c r="F474" s="79">
        <v>1.7649999999999999</v>
      </c>
      <c r="G474" s="79">
        <v>1.77</v>
      </c>
      <c r="H474" s="80">
        <v>6707</v>
      </c>
      <c r="I474" s="81" t="s">
        <v>27</v>
      </c>
      <c r="J474" s="112"/>
      <c r="K474" s="111"/>
      <c r="L474" s="111"/>
      <c r="M474" s="111"/>
      <c r="N474" s="111"/>
    </row>
    <row r="475" spans="1:14" ht="15.75" customHeight="1">
      <c r="A475" s="3">
        <v>372</v>
      </c>
      <c r="B475" s="3" t="s">
        <v>12</v>
      </c>
      <c r="C475" s="8" t="s">
        <v>754</v>
      </c>
      <c r="D475" s="9" t="s">
        <v>755</v>
      </c>
      <c r="E475" s="79">
        <v>0</v>
      </c>
      <c r="F475" s="79">
        <v>0.41499999999999998</v>
      </c>
      <c r="G475" s="79">
        <v>0.42</v>
      </c>
      <c r="H475" s="80">
        <v>1890</v>
      </c>
      <c r="I475" s="81" t="s">
        <v>15</v>
      </c>
      <c r="J475" s="112"/>
      <c r="K475" s="111"/>
      <c r="L475" s="111"/>
      <c r="M475" s="111"/>
      <c r="N475" s="111"/>
    </row>
    <row r="476" spans="1:14" ht="15.75" customHeight="1">
      <c r="A476" s="3">
        <v>373</v>
      </c>
      <c r="B476" s="3" t="s">
        <v>12</v>
      </c>
      <c r="C476" s="8" t="s">
        <v>756</v>
      </c>
      <c r="D476" s="9" t="s">
        <v>757</v>
      </c>
      <c r="E476" s="79">
        <v>0</v>
      </c>
      <c r="F476" s="79">
        <v>0.20300000000000001</v>
      </c>
      <c r="G476" s="79">
        <v>0.2</v>
      </c>
      <c r="H476" s="80">
        <v>700</v>
      </c>
      <c r="I476" s="81" t="s">
        <v>15</v>
      </c>
      <c r="J476" s="114"/>
      <c r="K476" s="111"/>
      <c r="L476" s="111"/>
      <c r="M476" s="111"/>
      <c r="N476" s="111"/>
    </row>
    <row r="477" spans="1:14" ht="15.75" customHeight="1">
      <c r="A477" s="3">
        <v>374</v>
      </c>
      <c r="B477" s="3" t="s">
        <v>18</v>
      </c>
      <c r="C477" s="8" t="s">
        <v>758</v>
      </c>
      <c r="D477" s="9" t="s">
        <v>759</v>
      </c>
      <c r="E477" s="79">
        <v>0</v>
      </c>
      <c r="F477" s="79">
        <v>0.54</v>
      </c>
      <c r="G477" s="79">
        <f t="shared" ref="G477:G481" si="48">F477-E477</f>
        <v>0.54</v>
      </c>
      <c r="H477" s="80">
        <v>2700</v>
      </c>
      <c r="I477" s="81" t="s">
        <v>15</v>
      </c>
      <c r="J477" s="190"/>
      <c r="K477" s="179"/>
      <c r="L477" s="111"/>
      <c r="M477" s="111"/>
      <c r="N477" s="111"/>
    </row>
    <row r="478" spans="1:14" ht="15.75" customHeight="1">
      <c r="A478" s="3">
        <v>375</v>
      </c>
      <c r="B478" s="3" t="s">
        <v>12</v>
      </c>
      <c r="C478" s="8" t="s">
        <v>760</v>
      </c>
      <c r="D478" s="9" t="s">
        <v>761</v>
      </c>
      <c r="E478" s="94">
        <v>0</v>
      </c>
      <c r="F478" s="94">
        <v>0.37</v>
      </c>
      <c r="G478" s="94">
        <f t="shared" si="48"/>
        <v>0.37</v>
      </c>
      <c r="H478" s="81">
        <v>1665</v>
      </c>
      <c r="I478" s="81" t="s">
        <v>27</v>
      </c>
      <c r="J478" s="113"/>
      <c r="K478" s="111"/>
      <c r="L478" s="111"/>
      <c r="M478" s="111"/>
      <c r="N478" s="111"/>
    </row>
    <row r="479" spans="1:14" ht="15.75" customHeight="1">
      <c r="A479" s="3">
        <v>376</v>
      </c>
      <c r="B479" s="3" t="s">
        <v>12</v>
      </c>
      <c r="C479" s="8" t="s">
        <v>762</v>
      </c>
      <c r="D479" s="9" t="s">
        <v>763</v>
      </c>
      <c r="E479" s="94">
        <v>0</v>
      </c>
      <c r="F479" s="94">
        <v>0.33900000000000002</v>
      </c>
      <c r="G479" s="94">
        <f t="shared" si="48"/>
        <v>0.33900000000000002</v>
      </c>
      <c r="H479" s="81">
        <v>1344</v>
      </c>
      <c r="I479" s="81" t="s">
        <v>27</v>
      </c>
      <c r="J479" s="113"/>
      <c r="K479" s="111"/>
      <c r="L479" s="111"/>
      <c r="M479" s="111"/>
      <c r="N479" s="111"/>
    </row>
    <row r="480" spans="1:14" ht="15.75" customHeight="1">
      <c r="A480" s="3">
        <v>377</v>
      </c>
      <c r="B480" s="3" t="s">
        <v>12</v>
      </c>
      <c r="C480" s="8" t="s">
        <v>764</v>
      </c>
      <c r="D480" s="9" t="s">
        <v>765</v>
      </c>
      <c r="E480" s="94">
        <v>0</v>
      </c>
      <c r="F480" s="94">
        <v>0.432</v>
      </c>
      <c r="G480" s="94">
        <f t="shared" si="48"/>
        <v>0.432</v>
      </c>
      <c r="H480" s="81">
        <v>1944</v>
      </c>
      <c r="I480" s="81" t="s">
        <v>15</v>
      </c>
      <c r="J480" s="113"/>
      <c r="K480" s="111"/>
      <c r="L480" s="111"/>
      <c r="M480" s="111"/>
      <c r="N480" s="111"/>
    </row>
    <row r="481" spans="1:14" ht="15.75" customHeight="1">
      <c r="A481" s="3">
        <v>378</v>
      </c>
      <c r="B481" s="3" t="s">
        <v>12</v>
      </c>
      <c r="C481" s="8" t="s">
        <v>766</v>
      </c>
      <c r="D481" s="9" t="s">
        <v>68</v>
      </c>
      <c r="E481" s="94">
        <v>0</v>
      </c>
      <c r="F481" s="94">
        <v>0.219</v>
      </c>
      <c r="G481" s="94">
        <f t="shared" si="48"/>
        <v>0.219</v>
      </c>
      <c r="H481" s="81">
        <v>688</v>
      </c>
      <c r="I481" s="81" t="s">
        <v>27</v>
      </c>
      <c r="J481" s="113"/>
      <c r="K481" s="111"/>
      <c r="L481" s="111"/>
      <c r="M481" s="111"/>
      <c r="N481" s="111"/>
    </row>
    <row r="482" spans="1:14" ht="15.75" customHeight="1">
      <c r="A482" s="3">
        <v>379</v>
      </c>
      <c r="B482" s="3" t="s">
        <v>12</v>
      </c>
      <c r="C482" s="8" t="s">
        <v>767</v>
      </c>
      <c r="D482" s="9" t="s">
        <v>768</v>
      </c>
      <c r="E482" s="79">
        <v>0</v>
      </c>
      <c r="F482" s="79">
        <v>2.5499999999999998</v>
      </c>
      <c r="G482" s="79">
        <v>2.5499999999999998</v>
      </c>
      <c r="H482" s="80">
        <v>10200</v>
      </c>
      <c r="I482" s="81" t="s">
        <v>15</v>
      </c>
      <c r="J482" s="112"/>
      <c r="K482" s="111"/>
      <c r="L482" s="111"/>
      <c r="M482" s="111"/>
      <c r="N482" s="111"/>
    </row>
    <row r="483" spans="1:14" ht="15.75" customHeight="1">
      <c r="A483" s="3">
        <v>380</v>
      </c>
      <c r="B483" s="3" t="s">
        <v>12</v>
      </c>
      <c r="C483" s="8" t="s">
        <v>769</v>
      </c>
      <c r="D483" s="9" t="s">
        <v>770</v>
      </c>
      <c r="E483" s="79">
        <v>0</v>
      </c>
      <c r="F483" s="79">
        <v>1.62</v>
      </c>
      <c r="G483" s="79">
        <v>1.62</v>
      </c>
      <c r="H483" s="80">
        <v>5670</v>
      </c>
      <c r="I483" s="81" t="s">
        <v>27</v>
      </c>
      <c r="J483" s="112"/>
      <c r="K483" s="111"/>
      <c r="L483" s="111"/>
      <c r="M483" s="111"/>
      <c r="N483" s="111"/>
    </row>
    <row r="484" spans="1:14" ht="15.75" customHeight="1">
      <c r="A484" s="3">
        <v>381</v>
      </c>
      <c r="B484" s="3" t="s">
        <v>12</v>
      </c>
      <c r="C484" s="8" t="s">
        <v>771</v>
      </c>
      <c r="D484" s="9" t="s">
        <v>772</v>
      </c>
      <c r="E484" s="79">
        <v>0</v>
      </c>
      <c r="F484" s="79">
        <v>0.55000000000000004</v>
      </c>
      <c r="G484" s="79">
        <v>0.55000000000000004</v>
      </c>
      <c r="H484" s="80">
        <f>G484*3.5*1000</f>
        <v>1925.0000000000002</v>
      </c>
      <c r="I484" s="81" t="s">
        <v>27</v>
      </c>
      <c r="J484" s="112"/>
      <c r="K484" s="111"/>
      <c r="L484" s="111"/>
      <c r="M484" s="111"/>
      <c r="N484" s="111"/>
    </row>
    <row r="485" spans="1:14" ht="15.75" customHeight="1">
      <c r="A485" s="3">
        <v>382</v>
      </c>
      <c r="B485" s="3" t="s">
        <v>12</v>
      </c>
      <c r="C485" s="8" t="s">
        <v>773</v>
      </c>
      <c r="D485" s="9" t="s">
        <v>774</v>
      </c>
      <c r="E485" s="79">
        <v>0</v>
      </c>
      <c r="F485" s="79">
        <v>0.99</v>
      </c>
      <c r="G485" s="79">
        <v>0.99</v>
      </c>
      <c r="H485" s="80">
        <v>3448</v>
      </c>
      <c r="I485" s="81" t="s">
        <v>27</v>
      </c>
      <c r="J485" s="112"/>
      <c r="K485" s="111"/>
      <c r="L485" s="111"/>
      <c r="M485" s="111"/>
      <c r="N485" s="111"/>
    </row>
    <row r="486" spans="1:14" ht="15.75" customHeight="1">
      <c r="A486" s="3">
        <v>383</v>
      </c>
      <c r="B486" s="3" t="s">
        <v>12</v>
      </c>
      <c r="C486" s="8" t="s">
        <v>775</v>
      </c>
      <c r="D486" s="9" t="s">
        <v>776</v>
      </c>
      <c r="E486" s="79">
        <v>0</v>
      </c>
      <c r="F486" s="79">
        <v>0.51</v>
      </c>
      <c r="G486" s="79">
        <f>F486-E486</f>
        <v>0.51</v>
      </c>
      <c r="H486" s="80">
        <v>1785</v>
      </c>
      <c r="I486" s="81" t="s">
        <v>27</v>
      </c>
      <c r="J486" s="112"/>
      <c r="K486" s="111"/>
      <c r="L486" s="111"/>
      <c r="M486" s="111"/>
      <c r="N486" s="111"/>
    </row>
    <row r="487" spans="1:14" ht="15.75" customHeight="1">
      <c r="A487" s="3">
        <v>384</v>
      </c>
      <c r="B487" s="3" t="s">
        <v>12</v>
      </c>
      <c r="C487" s="8" t="s">
        <v>777</v>
      </c>
      <c r="D487" s="9" t="s">
        <v>778</v>
      </c>
      <c r="E487" s="79">
        <v>0</v>
      </c>
      <c r="F487" s="79">
        <v>1.8</v>
      </c>
      <c r="G487" s="79">
        <v>1.8</v>
      </c>
      <c r="H487" s="80">
        <v>6300</v>
      </c>
      <c r="I487" s="81" t="s">
        <v>27</v>
      </c>
      <c r="J487" s="115"/>
      <c r="K487" s="111"/>
      <c r="L487" s="111"/>
      <c r="M487" s="111"/>
      <c r="N487" s="111"/>
    </row>
    <row r="488" spans="1:14" ht="15.75" customHeight="1">
      <c r="A488" s="3">
        <v>385</v>
      </c>
      <c r="B488" s="3" t="s">
        <v>12</v>
      </c>
      <c r="C488" s="8" t="s">
        <v>779</v>
      </c>
      <c r="D488" s="9" t="s">
        <v>780</v>
      </c>
      <c r="E488" s="79">
        <v>0</v>
      </c>
      <c r="F488" s="79">
        <v>1.502</v>
      </c>
      <c r="G488" s="79">
        <v>1.5</v>
      </c>
      <c r="H488" s="80">
        <v>5250</v>
      </c>
      <c r="I488" s="81" t="s">
        <v>27</v>
      </c>
      <c r="J488" s="114"/>
      <c r="K488" s="111"/>
      <c r="L488" s="111"/>
      <c r="M488" s="111"/>
      <c r="N488" s="111"/>
    </row>
    <row r="489" spans="1:14" ht="15.75" customHeight="1">
      <c r="A489" s="3">
        <v>386</v>
      </c>
      <c r="B489" s="3" t="s">
        <v>12</v>
      </c>
      <c r="C489" s="8" t="s">
        <v>781</v>
      </c>
      <c r="D489" s="9" t="s">
        <v>782</v>
      </c>
      <c r="E489" s="79">
        <v>0</v>
      </c>
      <c r="F489" s="79">
        <v>0.97</v>
      </c>
      <c r="G489" s="79">
        <v>0.97</v>
      </c>
      <c r="H489" s="80">
        <v>3395</v>
      </c>
      <c r="I489" s="81" t="s">
        <v>27</v>
      </c>
      <c r="J489" s="112"/>
      <c r="K489" s="111"/>
      <c r="L489" s="111"/>
      <c r="M489" s="111"/>
      <c r="N489" s="111"/>
    </row>
    <row r="490" spans="1:14" ht="15.75" customHeight="1">
      <c r="A490" s="3">
        <v>387</v>
      </c>
      <c r="B490" s="3" t="s">
        <v>12</v>
      </c>
      <c r="C490" s="8" t="s">
        <v>783</v>
      </c>
      <c r="D490" s="9" t="s">
        <v>784</v>
      </c>
      <c r="E490" s="79">
        <v>0</v>
      </c>
      <c r="F490" s="79">
        <v>0.51</v>
      </c>
      <c r="G490" s="79">
        <f t="shared" ref="G490:G493" si="49">F490-E490</f>
        <v>0.51</v>
      </c>
      <c r="H490" s="80">
        <v>1785</v>
      </c>
      <c r="I490" s="81" t="s">
        <v>27</v>
      </c>
      <c r="J490" s="112"/>
      <c r="K490" s="111"/>
      <c r="L490" s="111"/>
      <c r="M490" s="111"/>
      <c r="N490" s="111"/>
    </row>
    <row r="491" spans="1:14" ht="15.75" customHeight="1">
      <c r="A491" s="3">
        <v>388</v>
      </c>
      <c r="B491" s="3" t="s">
        <v>12</v>
      </c>
      <c r="C491" s="8" t="s">
        <v>785</v>
      </c>
      <c r="D491" s="9" t="s">
        <v>786</v>
      </c>
      <c r="E491" s="79">
        <v>0</v>
      </c>
      <c r="F491" s="79">
        <v>1.39</v>
      </c>
      <c r="G491" s="79">
        <f t="shared" si="49"/>
        <v>1.39</v>
      </c>
      <c r="H491" s="80">
        <v>4865</v>
      </c>
      <c r="I491" s="81" t="s">
        <v>27</v>
      </c>
      <c r="J491" s="112"/>
      <c r="K491" s="111"/>
      <c r="L491" s="111"/>
      <c r="M491" s="111"/>
      <c r="N491" s="111"/>
    </row>
    <row r="492" spans="1:14" ht="15.75" customHeight="1">
      <c r="A492" s="3">
        <v>389</v>
      </c>
      <c r="B492" s="3" t="s">
        <v>12</v>
      </c>
      <c r="C492" s="8" t="s">
        <v>787</v>
      </c>
      <c r="D492" s="9" t="s">
        <v>788</v>
      </c>
      <c r="E492" s="79">
        <v>0</v>
      </c>
      <c r="F492" s="79">
        <v>0.32</v>
      </c>
      <c r="G492" s="79">
        <f t="shared" si="49"/>
        <v>0.32</v>
      </c>
      <c r="H492" s="80">
        <v>1120</v>
      </c>
      <c r="I492" s="81" t="s">
        <v>27</v>
      </c>
      <c r="J492" s="112"/>
      <c r="K492" s="111"/>
      <c r="L492" s="111"/>
      <c r="M492" s="111"/>
      <c r="N492" s="111"/>
    </row>
    <row r="493" spans="1:14" ht="15.75" customHeight="1">
      <c r="A493" s="3">
        <v>390</v>
      </c>
      <c r="B493" s="3" t="s">
        <v>12</v>
      </c>
      <c r="C493" s="8" t="s">
        <v>789</v>
      </c>
      <c r="D493" s="9" t="s">
        <v>790</v>
      </c>
      <c r="E493" s="79">
        <v>0</v>
      </c>
      <c r="F493" s="79">
        <v>0.33</v>
      </c>
      <c r="G493" s="79">
        <f t="shared" si="49"/>
        <v>0.33</v>
      </c>
      <c r="H493" s="80">
        <v>1155</v>
      </c>
      <c r="I493" s="81" t="s">
        <v>27</v>
      </c>
      <c r="J493" s="115"/>
      <c r="K493" s="111"/>
      <c r="L493" s="111"/>
      <c r="M493" s="111"/>
      <c r="N493" s="111"/>
    </row>
    <row r="494" spans="1:14" ht="15.75" customHeight="1">
      <c r="A494" s="3">
        <v>391</v>
      </c>
      <c r="B494" s="3" t="s">
        <v>12</v>
      </c>
      <c r="C494" s="8" t="s">
        <v>791</v>
      </c>
      <c r="D494" s="9" t="s">
        <v>792</v>
      </c>
      <c r="E494" s="79">
        <v>0</v>
      </c>
      <c r="F494" s="79">
        <v>0.9</v>
      </c>
      <c r="G494" s="79">
        <v>0.9</v>
      </c>
      <c r="H494" s="80">
        <f t="shared" ref="H494:H501" si="50">G494*3.5*1000</f>
        <v>3150</v>
      </c>
      <c r="I494" s="81" t="s">
        <v>27</v>
      </c>
      <c r="J494" s="115"/>
      <c r="K494" s="111"/>
      <c r="L494" s="111"/>
      <c r="M494" s="111"/>
      <c r="N494" s="111"/>
    </row>
    <row r="495" spans="1:14" ht="15.75" customHeight="1">
      <c r="A495" s="3">
        <v>392</v>
      </c>
      <c r="B495" s="3" t="s">
        <v>12</v>
      </c>
      <c r="C495" s="8" t="s">
        <v>793</v>
      </c>
      <c r="D495" s="9" t="s">
        <v>794</v>
      </c>
      <c r="E495" s="79">
        <v>0</v>
      </c>
      <c r="F495" s="79">
        <v>1.17</v>
      </c>
      <c r="G495" s="79">
        <f t="shared" ref="G495:G496" si="51">F495-E495</f>
        <v>1.17</v>
      </c>
      <c r="H495" s="80">
        <f t="shared" si="50"/>
        <v>4094.9999999999995</v>
      </c>
      <c r="I495" s="81" t="s">
        <v>27</v>
      </c>
      <c r="J495" s="112"/>
      <c r="K495" s="111"/>
      <c r="L495" s="111"/>
      <c r="M495" s="111"/>
      <c r="N495" s="111"/>
    </row>
    <row r="496" spans="1:14" ht="15.75" customHeight="1">
      <c r="A496" s="3">
        <v>393</v>
      </c>
      <c r="B496" s="3" t="s">
        <v>12</v>
      </c>
      <c r="C496" s="8" t="s">
        <v>795</v>
      </c>
      <c r="D496" s="9" t="s">
        <v>796</v>
      </c>
      <c r="E496" s="79">
        <v>0</v>
      </c>
      <c r="F496" s="79">
        <v>0.23</v>
      </c>
      <c r="G496" s="79">
        <f t="shared" si="51"/>
        <v>0.23</v>
      </c>
      <c r="H496" s="80">
        <f t="shared" si="50"/>
        <v>805</v>
      </c>
      <c r="I496" s="81" t="s">
        <v>27</v>
      </c>
      <c r="J496" s="112"/>
      <c r="K496" s="111"/>
      <c r="L496" s="111"/>
      <c r="M496" s="111"/>
      <c r="N496" s="111"/>
    </row>
    <row r="497" spans="1:14" ht="15.75" customHeight="1">
      <c r="A497" s="3">
        <v>394</v>
      </c>
      <c r="B497" s="3" t="s">
        <v>12</v>
      </c>
      <c r="C497" s="8" t="s">
        <v>797</v>
      </c>
      <c r="D497" s="9" t="s">
        <v>798</v>
      </c>
      <c r="E497" s="79">
        <v>0</v>
      </c>
      <c r="F497" s="79">
        <v>1.3</v>
      </c>
      <c r="G497" s="79">
        <v>1.3</v>
      </c>
      <c r="H497" s="80">
        <f t="shared" si="50"/>
        <v>4550</v>
      </c>
      <c r="I497" s="81" t="s">
        <v>27</v>
      </c>
      <c r="J497" s="115"/>
      <c r="K497" s="111"/>
      <c r="L497" s="111"/>
      <c r="M497" s="111"/>
      <c r="N497" s="111"/>
    </row>
    <row r="498" spans="1:14" ht="15.75" customHeight="1">
      <c r="A498" s="3">
        <v>395</v>
      </c>
      <c r="B498" s="3" t="s">
        <v>12</v>
      </c>
      <c r="C498" s="8" t="s">
        <v>799</v>
      </c>
      <c r="D498" s="9" t="s">
        <v>800</v>
      </c>
      <c r="E498" s="79">
        <v>0</v>
      </c>
      <c r="F498" s="79">
        <v>0.25</v>
      </c>
      <c r="G498" s="79">
        <f t="shared" ref="G498:G506" si="52">F498-E498</f>
        <v>0.25</v>
      </c>
      <c r="H498" s="80">
        <f t="shared" si="50"/>
        <v>875</v>
      </c>
      <c r="I498" s="81" t="s">
        <v>27</v>
      </c>
      <c r="J498" s="112"/>
      <c r="K498" s="111"/>
      <c r="L498" s="111"/>
      <c r="M498" s="111"/>
      <c r="N498" s="111"/>
    </row>
    <row r="499" spans="1:14" ht="15.75" customHeight="1">
      <c r="A499" s="3">
        <v>396</v>
      </c>
      <c r="B499" s="3" t="s">
        <v>12</v>
      </c>
      <c r="C499" s="8" t="s">
        <v>801</v>
      </c>
      <c r="D499" s="9" t="s">
        <v>802</v>
      </c>
      <c r="E499" s="79">
        <v>0</v>
      </c>
      <c r="F499" s="79">
        <v>0.33</v>
      </c>
      <c r="G499" s="79">
        <f t="shared" si="52"/>
        <v>0.33</v>
      </c>
      <c r="H499" s="80">
        <f t="shared" si="50"/>
        <v>1155</v>
      </c>
      <c r="I499" s="81" t="s">
        <v>27</v>
      </c>
      <c r="J499" s="112"/>
      <c r="K499" s="111"/>
      <c r="L499" s="111"/>
      <c r="M499" s="111"/>
      <c r="N499" s="111"/>
    </row>
    <row r="500" spans="1:14" ht="15.75" customHeight="1">
      <c r="A500" s="3">
        <v>397</v>
      </c>
      <c r="B500" s="3" t="s">
        <v>12</v>
      </c>
      <c r="C500" s="8" t="s">
        <v>803</v>
      </c>
      <c r="D500" s="9" t="s">
        <v>804</v>
      </c>
      <c r="E500" s="79">
        <v>0</v>
      </c>
      <c r="F500" s="79">
        <v>0.36</v>
      </c>
      <c r="G500" s="79">
        <f t="shared" si="52"/>
        <v>0.36</v>
      </c>
      <c r="H500" s="80">
        <f t="shared" si="50"/>
        <v>1260</v>
      </c>
      <c r="I500" s="81" t="s">
        <v>27</v>
      </c>
      <c r="J500" s="112"/>
      <c r="K500" s="111"/>
      <c r="L500" s="111"/>
      <c r="M500" s="111"/>
      <c r="N500" s="111"/>
    </row>
    <row r="501" spans="1:14" ht="15.75" customHeight="1">
      <c r="A501" s="3">
        <v>398</v>
      </c>
      <c r="B501" s="3" t="s">
        <v>12</v>
      </c>
      <c r="C501" s="8" t="s">
        <v>805</v>
      </c>
      <c r="D501" s="9" t="s">
        <v>806</v>
      </c>
      <c r="E501" s="79">
        <v>0</v>
      </c>
      <c r="F501" s="79">
        <v>0.27</v>
      </c>
      <c r="G501" s="79">
        <f t="shared" si="52"/>
        <v>0.27</v>
      </c>
      <c r="H501" s="80">
        <f t="shared" si="50"/>
        <v>945.00000000000011</v>
      </c>
      <c r="I501" s="81" t="s">
        <v>27</v>
      </c>
      <c r="J501" s="112"/>
      <c r="K501" s="111"/>
      <c r="L501" s="111"/>
      <c r="M501" s="111"/>
      <c r="N501" s="111"/>
    </row>
    <row r="502" spans="1:14" ht="15.75" customHeight="1">
      <c r="A502" s="3">
        <v>399</v>
      </c>
      <c r="B502" s="3" t="s">
        <v>12</v>
      </c>
      <c r="C502" s="8" t="s">
        <v>807</v>
      </c>
      <c r="D502" s="9" t="s">
        <v>808</v>
      </c>
      <c r="E502" s="94">
        <v>0</v>
      </c>
      <c r="F502" s="94">
        <v>0.58599999999999997</v>
      </c>
      <c r="G502" s="94">
        <f t="shared" si="52"/>
        <v>0.58599999999999997</v>
      </c>
      <c r="H502" s="81">
        <v>1880</v>
      </c>
      <c r="I502" s="81" t="s">
        <v>27</v>
      </c>
      <c r="J502" s="112"/>
      <c r="K502" s="111"/>
      <c r="L502" s="111"/>
      <c r="M502" s="111"/>
      <c r="N502" s="111"/>
    </row>
    <row r="503" spans="1:14" ht="15.75" customHeight="1">
      <c r="A503" s="3">
        <v>400</v>
      </c>
      <c r="B503" s="3" t="s">
        <v>12</v>
      </c>
      <c r="C503" s="8" t="s">
        <v>809</v>
      </c>
      <c r="D503" s="9" t="s">
        <v>78</v>
      </c>
      <c r="E503" s="94">
        <v>0</v>
      </c>
      <c r="F503" s="94">
        <v>0.183</v>
      </c>
      <c r="G503" s="94">
        <f t="shared" si="52"/>
        <v>0.183</v>
      </c>
      <c r="H503" s="81">
        <v>720</v>
      </c>
      <c r="I503" s="81" t="s">
        <v>27</v>
      </c>
      <c r="J503" s="112"/>
      <c r="K503" s="111"/>
      <c r="L503" s="111"/>
      <c r="M503" s="112"/>
      <c r="N503" s="111"/>
    </row>
    <row r="504" spans="1:14" ht="15.75" customHeight="1">
      <c r="A504" s="3">
        <v>401</v>
      </c>
      <c r="B504" s="3" t="s">
        <v>12</v>
      </c>
      <c r="C504" s="8" t="s">
        <v>810</v>
      </c>
      <c r="D504" s="62" t="s">
        <v>811</v>
      </c>
      <c r="E504" s="116">
        <v>0</v>
      </c>
      <c r="F504" s="117">
        <v>0.23</v>
      </c>
      <c r="G504" s="116">
        <f t="shared" si="52"/>
        <v>0.23</v>
      </c>
      <c r="H504" s="117" t="s">
        <v>812</v>
      </c>
      <c r="I504" s="117" t="s">
        <v>58</v>
      </c>
    </row>
    <row r="505" spans="1:14" ht="15.75" customHeight="1">
      <c r="A505" s="3"/>
      <c r="B505" s="3"/>
      <c r="C505" s="8"/>
      <c r="D505" s="62"/>
      <c r="E505" s="117">
        <v>0.23</v>
      </c>
      <c r="F505" s="117">
        <v>0.47</v>
      </c>
      <c r="G505" s="117">
        <f t="shared" si="52"/>
        <v>0.23999999999999996</v>
      </c>
      <c r="H505" s="117" t="s">
        <v>813</v>
      </c>
      <c r="I505" s="117" t="s">
        <v>15</v>
      </c>
    </row>
    <row r="506" spans="1:14" ht="15.75" customHeight="1">
      <c r="A506" s="3"/>
      <c r="B506" s="3"/>
      <c r="C506" s="8"/>
      <c r="D506" s="62"/>
      <c r="E506" s="117">
        <v>0.47</v>
      </c>
      <c r="F506" s="117">
        <v>0.53600000000000003</v>
      </c>
      <c r="G506" s="117">
        <f t="shared" si="52"/>
        <v>6.6000000000000059E-2</v>
      </c>
      <c r="H506" s="117">
        <v>107</v>
      </c>
      <c r="I506" s="117" t="s">
        <v>58</v>
      </c>
    </row>
    <row r="507" spans="1:14" ht="15.75" customHeight="1">
      <c r="A507" s="3"/>
      <c r="B507" s="3"/>
      <c r="C507" s="118" t="s">
        <v>814</v>
      </c>
      <c r="D507" s="119"/>
      <c r="E507" s="117"/>
      <c r="F507" s="117"/>
      <c r="G507" s="117"/>
      <c r="H507" s="117"/>
      <c r="I507" s="117"/>
    </row>
    <row r="508" spans="1:14" ht="15.75" customHeight="1">
      <c r="A508" s="3">
        <v>402</v>
      </c>
      <c r="B508" s="120" t="s">
        <v>18</v>
      </c>
      <c r="C508" s="8" t="s">
        <v>815</v>
      </c>
      <c r="D508" s="8" t="s">
        <v>816</v>
      </c>
      <c r="E508" s="79">
        <v>0</v>
      </c>
      <c r="F508" s="79">
        <v>0.22</v>
      </c>
      <c r="G508" s="79">
        <v>0.22</v>
      </c>
      <c r="H508" s="80">
        <f t="shared" ref="H508:H511" si="53">G508*6*1000</f>
        <v>1320</v>
      </c>
      <c r="I508" s="81" t="s">
        <v>58</v>
      </c>
      <c r="J508" s="191"/>
      <c r="K508" s="179"/>
    </row>
    <row r="509" spans="1:14" ht="15" customHeight="1">
      <c r="A509" s="3">
        <v>403</v>
      </c>
      <c r="B509" s="121" t="s">
        <v>18</v>
      </c>
      <c r="C509" s="8" t="s">
        <v>817</v>
      </c>
      <c r="D509" s="9" t="s">
        <v>818</v>
      </c>
      <c r="E509" s="79">
        <v>0</v>
      </c>
      <c r="F509" s="79">
        <v>0.98</v>
      </c>
      <c r="G509" s="79">
        <v>0.98</v>
      </c>
      <c r="H509" s="80">
        <f t="shared" si="53"/>
        <v>5880</v>
      </c>
      <c r="I509" s="81" t="s">
        <v>58</v>
      </c>
      <c r="J509" s="192"/>
      <c r="K509" s="179"/>
      <c r="L509" s="11"/>
      <c r="M509" s="11"/>
    </row>
    <row r="510" spans="1:14" ht="15.75" customHeight="1">
      <c r="A510" s="3"/>
      <c r="B510" s="121"/>
      <c r="C510" s="8"/>
      <c r="D510" s="9"/>
      <c r="E510" s="79">
        <v>0.98</v>
      </c>
      <c r="F510" s="79">
        <v>4.43</v>
      </c>
      <c r="G510" s="81">
        <v>3.45</v>
      </c>
      <c r="H510" s="80">
        <f t="shared" si="53"/>
        <v>20700.000000000004</v>
      </c>
      <c r="I510" s="81" t="s">
        <v>15</v>
      </c>
      <c r="J510" s="11"/>
      <c r="K510" s="11"/>
      <c r="L510" s="11"/>
      <c r="M510" s="11"/>
    </row>
    <row r="511" spans="1:14" ht="15.75" customHeight="1">
      <c r="A511" s="3">
        <v>404</v>
      </c>
      <c r="B511" s="121" t="s">
        <v>18</v>
      </c>
      <c r="C511" s="8" t="s">
        <v>819</v>
      </c>
      <c r="D511" s="8" t="s">
        <v>820</v>
      </c>
      <c r="E511" s="79">
        <v>0</v>
      </c>
      <c r="F511" s="79">
        <v>3.39</v>
      </c>
      <c r="G511" s="79">
        <v>3.39</v>
      </c>
      <c r="H511" s="80">
        <f t="shared" si="53"/>
        <v>20340</v>
      </c>
      <c r="I511" s="81" t="s">
        <v>15</v>
      </c>
      <c r="J511" s="184"/>
      <c r="K511" s="179"/>
      <c r="L511" s="179"/>
      <c r="M511" s="179"/>
    </row>
    <row r="512" spans="1:14" ht="15.75" customHeight="1">
      <c r="A512" s="3">
        <v>405</v>
      </c>
      <c r="B512" s="121" t="s">
        <v>12</v>
      </c>
      <c r="C512" s="8" t="s">
        <v>821</v>
      </c>
      <c r="D512" s="9" t="s">
        <v>822</v>
      </c>
      <c r="E512" s="79">
        <v>0</v>
      </c>
      <c r="F512" s="79">
        <v>0.74</v>
      </c>
      <c r="G512" s="79">
        <v>0.74</v>
      </c>
      <c r="H512" s="80">
        <f t="shared" ref="H512:H513" si="54">G512*5*1000</f>
        <v>3700</v>
      </c>
      <c r="I512" s="81" t="s">
        <v>15</v>
      </c>
      <c r="J512" s="185"/>
      <c r="K512" s="179"/>
    </row>
    <row r="513" spans="1:11" ht="15.75" customHeight="1">
      <c r="A513" s="3">
        <v>406</v>
      </c>
      <c r="B513" s="121" t="s">
        <v>12</v>
      </c>
      <c r="C513" s="8" t="s">
        <v>823</v>
      </c>
      <c r="D513" s="9" t="s">
        <v>824</v>
      </c>
      <c r="E513" s="79">
        <v>0</v>
      </c>
      <c r="F513" s="79">
        <v>3.7229999999999999</v>
      </c>
      <c r="G513" s="79">
        <v>3.72</v>
      </c>
      <c r="H513" s="80">
        <f t="shared" si="54"/>
        <v>18600</v>
      </c>
      <c r="I513" s="81" t="s">
        <v>15</v>
      </c>
      <c r="J513" s="22"/>
    </row>
    <row r="514" spans="1:11" ht="15.75" customHeight="1">
      <c r="A514" s="3">
        <v>407</v>
      </c>
      <c r="B514" s="121" t="s">
        <v>12</v>
      </c>
      <c r="C514" s="8" t="s">
        <v>825</v>
      </c>
      <c r="D514" s="9" t="s">
        <v>826</v>
      </c>
      <c r="E514" s="79">
        <v>0</v>
      </c>
      <c r="F514" s="79">
        <v>1.63</v>
      </c>
      <c r="G514" s="79">
        <v>1.63</v>
      </c>
      <c r="H514" s="80">
        <f>G514*6*1000</f>
        <v>9780</v>
      </c>
      <c r="I514" s="81" t="s">
        <v>15</v>
      </c>
      <c r="J514" s="218"/>
      <c r="K514" s="179"/>
    </row>
    <row r="515" spans="1:11" ht="15.75" customHeight="1">
      <c r="A515" s="3"/>
      <c r="B515" s="121"/>
      <c r="C515" s="8"/>
      <c r="D515" s="9"/>
      <c r="E515" s="122">
        <v>1.63</v>
      </c>
      <c r="F515" s="122">
        <v>1.71</v>
      </c>
      <c r="G515" s="122">
        <f t="shared" ref="G515:G516" si="55">F515-E515</f>
        <v>8.0000000000000071E-2</v>
      </c>
      <c r="H515" s="123">
        <v>640</v>
      </c>
      <c r="I515" s="81" t="s">
        <v>58</v>
      </c>
    </row>
    <row r="516" spans="1:11" ht="15.75" customHeight="1">
      <c r="A516" s="3"/>
      <c r="B516" s="121"/>
      <c r="C516" s="8"/>
      <c r="D516" s="9"/>
      <c r="E516" s="122">
        <v>1.71</v>
      </c>
      <c r="F516" s="122">
        <v>1.95</v>
      </c>
      <c r="G516" s="122">
        <f t="shared" si="55"/>
        <v>0.24</v>
      </c>
      <c r="H516" s="123">
        <v>1920</v>
      </c>
      <c r="I516" s="123" t="s">
        <v>15</v>
      </c>
    </row>
    <row r="517" spans="1:11" ht="15.75" customHeight="1">
      <c r="A517" s="3">
        <v>408</v>
      </c>
      <c r="B517" s="121" t="s">
        <v>12</v>
      </c>
      <c r="C517" s="8" t="s">
        <v>827</v>
      </c>
      <c r="D517" s="9" t="s">
        <v>828</v>
      </c>
      <c r="E517" s="79">
        <v>0</v>
      </c>
      <c r="F517" s="79">
        <v>0.7</v>
      </c>
      <c r="G517" s="79">
        <v>0.7</v>
      </c>
      <c r="H517" s="80">
        <f t="shared" ref="H517:H519" si="56">G517*5*1000</f>
        <v>3500</v>
      </c>
      <c r="I517" s="81" t="s">
        <v>15</v>
      </c>
    </row>
    <row r="518" spans="1:11" ht="15.75" customHeight="1">
      <c r="A518" s="3">
        <v>409</v>
      </c>
      <c r="B518" s="121" t="s">
        <v>12</v>
      </c>
      <c r="C518" s="8" t="s">
        <v>829</v>
      </c>
      <c r="D518" s="9" t="s">
        <v>830</v>
      </c>
      <c r="E518" s="79">
        <v>0</v>
      </c>
      <c r="F518" s="79">
        <v>3.54</v>
      </c>
      <c r="G518" s="79">
        <v>3.54</v>
      </c>
      <c r="H518" s="80">
        <f t="shared" si="56"/>
        <v>17700</v>
      </c>
      <c r="I518" s="81" t="s">
        <v>15</v>
      </c>
      <c r="J518" s="22"/>
    </row>
    <row r="519" spans="1:11" ht="15.75" customHeight="1">
      <c r="A519" s="3">
        <v>410</v>
      </c>
      <c r="B519" s="121" t="s">
        <v>18</v>
      </c>
      <c r="C519" s="8" t="s">
        <v>831</v>
      </c>
      <c r="D519" s="9" t="s">
        <v>832</v>
      </c>
      <c r="E519" s="79">
        <v>0</v>
      </c>
      <c r="F519" s="79">
        <v>4.0599999999999996</v>
      </c>
      <c r="G519" s="79">
        <v>4.0599999999999996</v>
      </c>
      <c r="H519" s="80">
        <f t="shared" si="56"/>
        <v>20299.999999999996</v>
      </c>
      <c r="I519" s="81" t="s">
        <v>15</v>
      </c>
    </row>
    <row r="520" spans="1:11" ht="15.75" customHeight="1">
      <c r="A520" s="3">
        <v>411</v>
      </c>
      <c r="B520" s="121" t="s">
        <v>12</v>
      </c>
      <c r="C520" s="8" t="s">
        <v>833</v>
      </c>
      <c r="D520" s="9" t="s">
        <v>834</v>
      </c>
      <c r="E520" s="79">
        <v>0</v>
      </c>
      <c r="F520" s="79">
        <v>3.11</v>
      </c>
      <c r="G520" s="79">
        <v>3.11</v>
      </c>
      <c r="H520" s="80">
        <f>G520*6*1000</f>
        <v>18660</v>
      </c>
      <c r="I520" s="81" t="s">
        <v>15</v>
      </c>
      <c r="J520" s="22"/>
    </row>
    <row r="521" spans="1:11" ht="15.75" customHeight="1">
      <c r="A521" s="3">
        <v>412</v>
      </c>
      <c r="B521" s="121" t="s">
        <v>12</v>
      </c>
      <c r="C521" s="8" t="s">
        <v>835</v>
      </c>
      <c r="D521" s="9" t="s">
        <v>836</v>
      </c>
      <c r="E521" s="79">
        <v>0</v>
      </c>
      <c r="F521" s="79">
        <v>1.37</v>
      </c>
      <c r="G521" s="79">
        <v>1.37</v>
      </c>
      <c r="H521" s="80">
        <f>G521*5*1000</f>
        <v>6850.0000000000009</v>
      </c>
      <c r="I521" s="81" t="s">
        <v>837</v>
      </c>
      <c r="J521" s="22"/>
    </row>
    <row r="522" spans="1:11" ht="15.75" customHeight="1">
      <c r="A522" s="3">
        <v>413</v>
      </c>
      <c r="B522" s="121" t="s">
        <v>18</v>
      </c>
      <c r="C522" s="8" t="s">
        <v>838</v>
      </c>
      <c r="D522" s="9" t="s">
        <v>839</v>
      </c>
      <c r="E522" s="94">
        <v>0</v>
      </c>
      <c r="F522" s="94">
        <v>0.22</v>
      </c>
      <c r="G522" s="94">
        <v>0.22</v>
      </c>
      <c r="H522" s="81">
        <v>1320</v>
      </c>
      <c r="I522" s="81" t="s">
        <v>169</v>
      </c>
    </row>
    <row r="523" spans="1:11" ht="15.75" customHeight="1">
      <c r="A523" s="3">
        <v>414</v>
      </c>
      <c r="B523" s="121" t="s">
        <v>18</v>
      </c>
      <c r="C523" s="8" t="s">
        <v>840</v>
      </c>
      <c r="D523" s="9" t="s">
        <v>841</v>
      </c>
      <c r="E523" s="124">
        <v>0</v>
      </c>
      <c r="F523" s="124">
        <v>0.13</v>
      </c>
      <c r="G523" s="124">
        <f t="shared" ref="G523:G526" si="57">F523-E523</f>
        <v>0.13</v>
      </c>
      <c r="H523" s="123">
        <v>585</v>
      </c>
      <c r="I523" s="123" t="s">
        <v>58</v>
      </c>
    </row>
    <row r="524" spans="1:11" ht="15.75" customHeight="1">
      <c r="A524" s="3"/>
      <c r="B524" s="121"/>
      <c r="C524" s="8"/>
      <c r="D524" s="9"/>
      <c r="E524" s="124">
        <v>0.13</v>
      </c>
      <c r="F524" s="124">
        <v>0.26900000000000002</v>
      </c>
      <c r="G524" s="124">
        <f t="shared" si="57"/>
        <v>0.13900000000000001</v>
      </c>
      <c r="H524" s="123">
        <v>626</v>
      </c>
      <c r="I524" s="123" t="s">
        <v>15</v>
      </c>
    </row>
    <row r="525" spans="1:11" ht="15.75" customHeight="1">
      <c r="A525" s="3"/>
      <c r="B525" s="121"/>
      <c r="C525" s="8"/>
      <c r="D525" s="9"/>
      <c r="E525" s="124">
        <v>0.26900000000000002</v>
      </c>
      <c r="F525" s="124">
        <v>0.44</v>
      </c>
      <c r="G525" s="124">
        <f t="shared" si="57"/>
        <v>0.17099999999999999</v>
      </c>
      <c r="H525" s="123">
        <v>770</v>
      </c>
      <c r="I525" s="123" t="s">
        <v>169</v>
      </c>
    </row>
    <row r="526" spans="1:11" ht="15.75" customHeight="1">
      <c r="A526" s="3">
        <v>415</v>
      </c>
      <c r="B526" s="121" t="s">
        <v>18</v>
      </c>
      <c r="C526" s="8" t="s">
        <v>842</v>
      </c>
      <c r="D526" s="9" t="s">
        <v>91</v>
      </c>
      <c r="E526" s="94">
        <v>0</v>
      </c>
      <c r="F526" s="94">
        <v>0.41399999999999998</v>
      </c>
      <c r="G526" s="94">
        <f t="shared" si="57"/>
        <v>0.41399999999999998</v>
      </c>
      <c r="H526" s="81">
        <v>1863</v>
      </c>
      <c r="I526" s="81" t="s">
        <v>15</v>
      </c>
    </row>
    <row r="527" spans="1:11" ht="15.75" customHeight="1">
      <c r="A527" s="3">
        <v>416</v>
      </c>
      <c r="B527" s="121" t="s">
        <v>18</v>
      </c>
      <c r="C527" s="8" t="s">
        <v>843</v>
      </c>
      <c r="D527" s="9" t="s">
        <v>512</v>
      </c>
      <c r="E527" s="124">
        <v>0</v>
      </c>
      <c r="F527" s="124">
        <v>0.36899999999999999</v>
      </c>
      <c r="G527" s="124">
        <v>0.36899999999999999</v>
      </c>
      <c r="H527" s="123">
        <v>1476</v>
      </c>
      <c r="I527" s="123" t="s">
        <v>58</v>
      </c>
    </row>
    <row r="528" spans="1:11" ht="15.75" customHeight="1">
      <c r="A528" s="3">
        <v>417</v>
      </c>
      <c r="B528" s="121" t="s">
        <v>18</v>
      </c>
      <c r="C528" s="8" t="s">
        <v>844</v>
      </c>
      <c r="D528" s="9" t="s">
        <v>845</v>
      </c>
      <c r="E528" s="94">
        <v>0</v>
      </c>
      <c r="F528" s="94">
        <v>1.264</v>
      </c>
      <c r="G528" s="94">
        <v>1.264</v>
      </c>
      <c r="H528" s="81">
        <v>6578</v>
      </c>
      <c r="I528" s="81" t="s">
        <v>169</v>
      </c>
      <c r="J528" s="125"/>
    </row>
    <row r="529" spans="1:13" ht="15.75" customHeight="1">
      <c r="A529" s="3"/>
      <c r="B529" s="121"/>
      <c r="C529" s="8"/>
      <c r="D529" s="9"/>
      <c r="E529" s="94">
        <v>1.264</v>
      </c>
      <c r="F529" s="94">
        <v>1.494</v>
      </c>
      <c r="G529" s="94">
        <v>0.23</v>
      </c>
      <c r="H529" s="81">
        <v>4745</v>
      </c>
      <c r="I529" s="81" t="s">
        <v>58</v>
      </c>
      <c r="J529" s="125"/>
    </row>
    <row r="530" spans="1:13" ht="15.75" customHeight="1">
      <c r="A530" s="3">
        <v>418</v>
      </c>
      <c r="B530" s="121" t="s">
        <v>18</v>
      </c>
      <c r="C530" s="8" t="s">
        <v>846</v>
      </c>
      <c r="D530" s="9" t="s">
        <v>414</v>
      </c>
      <c r="E530" s="94">
        <v>0</v>
      </c>
      <c r="F530" s="94">
        <v>0.58399999999999996</v>
      </c>
      <c r="G530" s="94">
        <v>0.58399999999999996</v>
      </c>
      <c r="H530" s="123">
        <v>7456</v>
      </c>
      <c r="I530" s="123" t="s">
        <v>58</v>
      </c>
      <c r="J530" s="22"/>
    </row>
    <row r="531" spans="1:13" ht="15.75" customHeight="1">
      <c r="A531" s="3">
        <v>419</v>
      </c>
      <c r="B531" s="121" t="s">
        <v>12</v>
      </c>
      <c r="C531" s="8" t="s">
        <v>847</v>
      </c>
      <c r="D531" s="9" t="s">
        <v>848</v>
      </c>
      <c r="E531" s="124">
        <v>0</v>
      </c>
      <c r="F531" s="124">
        <v>0.82499999999999996</v>
      </c>
      <c r="G531" s="124">
        <v>0.82499999999999996</v>
      </c>
      <c r="H531" s="123">
        <v>4944</v>
      </c>
      <c r="I531" s="123" t="s">
        <v>15</v>
      </c>
    </row>
    <row r="532" spans="1:13" ht="15.75" customHeight="1">
      <c r="A532" s="3">
        <v>420</v>
      </c>
      <c r="B532" s="121" t="s">
        <v>12</v>
      </c>
      <c r="C532" s="8" t="s">
        <v>849</v>
      </c>
      <c r="D532" s="9" t="s">
        <v>850</v>
      </c>
      <c r="E532" s="110">
        <v>0</v>
      </c>
      <c r="F532" s="110">
        <v>0.46</v>
      </c>
      <c r="G532" s="110">
        <v>0.46</v>
      </c>
      <c r="H532" s="80">
        <f>G532*5*1000</f>
        <v>2300.0000000000005</v>
      </c>
      <c r="I532" s="81" t="s">
        <v>15</v>
      </c>
    </row>
    <row r="533" spans="1:13" ht="15.75" customHeight="1">
      <c r="A533" s="3">
        <v>421</v>
      </c>
      <c r="B533" s="121" t="s">
        <v>18</v>
      </c>
      <c r="C533" s="8" t="s">
        <v>851</v>
      </c>
      <c r="D533" s="9" t="s">
        <v>852</v>
      </c>
      <c r="E533" s="110">
        <v>0</v>
      </c>
      <c r="F533" s="110">
        <v>0.89400000000000002</v>
      </c>
      <c r="G533" s="110">
        <v>0.89</v>
      </c>
      <c r="H533" s="80">
        <v>5364</v>
      </c>
      <c r="I533" s="81" t="s">
        <v>15</v>
      </c>
    </row>
    <row r="534" spans="1:13" ht="15.75" customHeight="1">
      <c r="A534" s="3">
        <v>422</v>
      </c>
      <c r="B534" s="121" t="s">
        <v>18</v>
      </c>
      <c r="C534" s="8" t="s">
        <v>853</v>
      </c>
      <c r="D534" s="9" t="s">
        <v>854</v>
      </c>
      <c r="E534" s="110">
        <v>0</v>
      </c>
      <c r="F534" s="110">
        <v>3.923</v>
      </c>
      <c r="G534" s="110">
        <v>3.923</v>
      </c>
      <c r="H534" s="80">
        <v>23538</v>
      </c>
      <c r="I534" s="81" t="s">
        <v>15</v>
      </c>
    </row>
    <row r="535" spans="1:13" ht="15.75" customHeight="1">
      <c r="A535" s="3">
        <v>423</v>
      </c>
      <c r="B535" s="121" t="s">
        <v>18</v>
      </c>
      <c r="C535" s="8" t="s">
        <v>855</v>
      </c>
      <c r="D535" s="9" t="s">
        <v>856</v>
      </c>
      <c r="E535" s="79">
        <v>0</v>
      </c>
      <c r="F535" s="79">
        <v>0.215</v>
      </c>
      <c r="G535" s="79">
        <v>0.22</v>
      </c>
      <c r="H535" s="80">
        <f t="shared" ref="H535:H539" si="58">G535*5*1000</f>
        <v>1100</v>
      </c>
      <c r="I535" s="81" t="s">
        <v>15</v>
      </c>
      <c r="J535" s="195"/>
      <c r="K535" s="179"/>
      <c r="L535" s="11"/>
      <c r="M535" s="11"/>
    </row>
    <row r="536" spans="1:13" ht="15.75" customHeight="1">
      <c r="A536" s="3">
        <v>424</v>
      </c>
      <c r="B536" s="121" t="s">
        <v>12</v>
      </c>
      <c r="C536" s="8" t="s">
        <v>857</v>
      </c>
      <c r="D536" s="9" t="s">
        <v>858</v>
      </c>
      <c r="E536" s="79">
        <v>0</v>
      </c>
      <c r="F536" s="79">
        <v>0.5</v>
      </c>
      <c r="G536" s="79">
        <v>0.5</v>
      </c>
      <c r="H536" s="80">
        <f t="shared" si="58"/>
        <v>2500</v>
      </c>
      <c r="I536" s="81" t="s">
        <v>15</v>
      </c>
    </row>
    <row r="537" spans="1:13" ht="15.75" customHeight="1">
      <c r="A537" s="3">
        <v>425</v>
      </c>
      <c r="B537" s="121" t="s">
        <v>12</v>
      </c>
      <c r="C537" s="8" t="s">
        <v>859</v>
      </c>
      <c r="D537" s="9" t="s">
        <v>860</v>
      </c>
      <c r="E537" s="79">
        <v>0</v>
      </c>
      <c r="F537" s="79">
        <v>0.86699999999999999</v>
      </c>
      <c r="G537" s="79">
        <v>0.87</v>
      </c>
      <c r="H537" s="80">
        <f t="shared" si="58"/>
        <v>4350</v>
      </c>
      <c r="I537" s="81" t="s">
        <v>15</v>
      </c>
    </row>
    <row r="538" spans="1:13" ht="15.75" customHeight="1">
      <c r="A538" s="3">
        <v>426</v>
      </c>
      <c r="B538" s="121" t="s">
        <v>12</v>
      </c>
      <c r="C538" s="8" t="s">
        <v>861</v>
      </c>
      <c r="D538" s="9" t="s">
        <v>862</v>
      </c>
      <c r="E538" s="79">
        <v>0</v>
      </c>
      <c r="F538" s="79">
        <v>1.7</v>
      </c>
      <c r="G538" s="79">
        <v>1.7</v>
      </c>
      <c r="H538" s="80">
        <f t="shared" si="58"/>
        <v>8500</v>
      </c>
      <c r="I538" s="81" t="s">
        <v>15</v>
      </c>
    </row>
    <row r="539" spans="1:13" ht="15.75" customHeight="1">
      <c r="A539" s="3">
        <v>427</v>
      </c>
      <c r="B539" s="121" t="s">
        <v>12</v>
      </c>
      <c r="C539" s="8" t="s">
        <v>863</v>
      </c>
      <c r="D539" s="9" t="s">
        <v>864</v>
      </c>
      <c r="E539" s="79">
        <v>0</v>
      </c>
      <c r="F539" s="79">
        <v>0.83</v>
      </c>
      <c r="G539" s="79">
        <v>0.83</v>
      </c>
      <c r="H539" s="80">
        <f t="shared" si="58"/>
        <v>4149.9999999999991</v>
      </c>
      <c r="I539" s="81" t="s">
        <v>837</v>
      </c>
      <c r="J539" s="22"/>
    </row>
    <row r="540" spans="1:13" ht="15.75" customHeight="1">
      <c r="A540" s="3">
        <v>428</v>
      </c>
      <c r="B540" s="121" t="s">
        <v>18</v>
      </c>
      <c r="C540" s="8" t="s">
        <v>865</v>
      </c>
      <c r="D540" s="9" t="s">
        <v>866</v>
      </c>
      <c r="E540" s="124">
        <v>0</v>
      </c>
      <c r="F540" s="124">
        <v>0.109</v>
      </c>
      <c r="G540" s="124">
        <v>0.109</v>
      </c>
      <c r="H540" s="123">
        <v>509</v>
      </c>
      <c r="I540" s="123" t="s">
        <v>867</v>
      </c>
      <c r="J540" s="11"/>
      <c r="K540" s="11"/>
      <c r="L540" s="11"/>
    </row>
    <row r="541" spans="1:13" ht="15.75" customHeight="1">
      <c r="A541" s="3"/>
      <c r="B541" s="121"/>
      <c r="C541" s="8"/>
      <c r="D541" s="9"/>
      <c r="E541" s="124">
        <v>0.109</v>
      </c>
      <c r="F541" s="124">
        <v>0.222</v>
      </c>
      <c r="G541" s="124">
        <v>0.113</v>
      </c>
      <c r="H541" s="123">
        <v>875</v>
      </c>
      <c r="I541" s="123" t="s">
        <v>868</v>
      </c>
      <c r="J541" s="12"/>
      <c r="K541" s="11"/>
      <c r="L541" s="11"/>
    </row>
    <row r="542" spans="1:13" ht="15.75" customHeight="1">
      <c r="A542" s="3">
        <v>429</v>
      </c>
      <c r="B542" s="121" t="s">
        <v>18</v>
      </c>
      <c r="C542" s="8" t="s">
        <v>869</v>
      </c>
      <c r="D542" s="9" t="s">
        <v>870</v>
      </c>
      <c r="E542" s="94">
        <v>0</v>
      </c>
      <c r="F542" s="94">
        <v>0.115</v>
      </c>
      <c r="G542" s="94">
        <v>0.115</v>
      </c>
      <c r="H542" s="123">
        <v>425</v>
      </c>
      <c r="I542" s="123" t="s">
        <v>169</v>
      </c>
      <c r="J542" s="22"/>
    </row>
    <row r="543" spans="1:13" ht="15.75" customHeight="1">
      <c r="A543" s="3"/>
      <c r="B543" s="121"/>
      <c r="C543" s="8"/>
      <c r="D543" s="9"/>
      <c r="E543" s="94">
        <v>0.115</v>
      </c>
      <c r="F543" s="94">
        <v>0.3</v>
      </c>
      <c r="G543" s="94">
        <v>0.3</v>
      </c>
      <c r="H543" s="123">
        <v>2640</v>
      </c>
      <c r="I543" s="123" t="s">
        <v>15</v>
      </c>
      <c r="J543" s="22"/>
    </row>
    <row r="544" spans="1:13" ht="15.75" customHeight="1">
      <c r="A544" s="3">
        <v>430</v>
      </c>
      <c r="B544" s="121" t="s">
        <v>18</v>
      </c>
      <c r="C544" s="8" t="s">
        <v>871</v>
      </c>
      <c r="D544" s="9" t="s">
        <v>425</v>
      </c>
      <c r="E544" s="124">
        <v>0</v>
      </c>
      <c r="F544" s="124">
        <v>0.14499999999999999</v>
      </c>
      <c r="G544" s="124">
        <v>0.14499999999999999</v>
      </c>
      <c r="H544" s="123">
        <v>1290</v>
      </c>
      <c r="I544" s="123" t="s">
        <v>58</v>
      </c>
    </row>
    <row r="545" spans="1:10" ht="15.75" customHeight="1">
      <c r="A545" s="3"/>
      <c r="B545" s="3"/>
      <c r="C545" s="126" t="s">
        <v>872</v>
      </c>
      <c r="D545" s="8"/>
      <c r="E545" s="43"/>
      <c r="F545" s="43"/>
      <c r="G545" s="43"/>
      <c r="H545" s="43"/>
      <c r="I545" s="43"/>
    </row>
    <row r="546" spans="1:10" ht="15.75" customHeight="1">
      <c r="A546" s="3">
        <v>431</v>
      </c>
      <c r="B546" s="3" t="s">
        <v>12</v>
      </c>
      <c r="C546" s="8" t="s">
        <v>873</v>
      </c>
      <c r="D546" s="8" t="s">
        <v>874</v>
      </c>
      <c r="E546" s="10">
        <v>0</v>
      </c>
      <c r="F546" s="3">
        <v>0.54</v>
      </c>
      <c r="G546" s="3">
        <v>0.54</v>
      </c>
      <c r="H546" s="3">
        <v>2160</v>
      </c>
      <c r="I546" s="3" t="s">
        <v>15</v>
      </c>
      <c r="J546" s="67"/>
    </row>
    <row r="547" spans="1:10" ht="15.75" customHeight="1">
      <c r="A547" s="3">
        <v>432</v>
      </c>
      <c r="B547" s="3" t="s">
        <v>12</v>
      </c>
      <c r="C547" s="8" t="s">
        <v>875</v>
      </c>
      <c r="D547" s="8" t="s">
        <v>876</v>
      </c>
      <c r="E547" s="10">
        <v>0</v>
      </c>
      <c r="F547" s="3">
        <v>0.15</v>
      </c>
      <c r="G547" s="3">
        <v>0.15</v>
      </c>
      <c r="H547" s="3">
        <v>675</v>
      </c>
      <c r="I547" s="3" t="s">
        <v>15</v>
      </c>
      <c r="J547" s="66"/>
    </row>
    <row r="548" spans="1:10" ht="15.75" customHeight="1">
      <c r="A548" s="3">
        <v>433</v>
      </c>
      <c r="B548" s="3" t="s">
        <v>12</v>
      </c>
      <c r="C548" s="8" t="s">
        <v>877</v>
      </c>
      <c r="D548" s="8" t="s">
        <v>878</v>
      </c>
      <c r="E548" s="10">
        <v>0</v>
      </c>
      <c r="F548" s="3">
        <v>0.23</v>
      </c>
      <c r="G548" s="3">
        <v>0.23</v>
      </c>
      <c r="H548" s="3">
        <v>920</v>
      </c>
      <c r="I548" s="3" t="s">
        <v>15</v>
      </c>
      <c r="J548" s="66"/>
    </row>
    <row r="549" spans="1:10" ht="15.75" customHeight="1">
      <c r="A549" s="3">
        <v>434</v>
      </c>
      <c r="B549" s="3" t="s">
        <v>12</v>
      </c>
      <c r="C549" s="8" t="s">
        <v>879</v>
      </c>
      <c r="D549" s="8" t="s">
        <v>880</v>
      </c>
      <c r="E549" s="10">
        <v>0</v>
      </c>
      <c r="F549" s="3">
        <v>2.0499999999999998</v>
      </c>
      <c r="G549" s="3">
        <v>2.0499999999999998</v>
      </c>
      <c r="H549" s="3">
        <v>9225</v>
      </c>
      <c r="I549" s="3" t="s">
        <v>15</v>
      </c>
      <c r="J549" s="66"/>
    </row>
    <row r="550" spans="1:10" ht="15.75" customHeight="1">
      <c r="A550" s="3">
        <v>435</v>
      </c>
      <c r="B550" s="3" t="s">
        <v>18</v>
      </c>
      <c r="C550" s="8" t="s">
        <v>881</v>
      </c>
      <c r="D550" s="8" t="s">
        <v>882</v>
      </c>
      <c r="E550" s="10">
        <v>0</v>
      </c>
      <c r="F550" s="3">
        <v>5.61</v>
      </c>
      <c r="G550" s="3">
        <v>5.61</v>
      </c>
      <c r="H550" s="3">
        <v>28050</v>
      </c>
      <c r="I550" s="3" t="s">
        <v>15</v>
      </c>
      <c r="J550" s="66"/>
    </row>
    <row r="551" spans="1:10" ht="15.75" customHeight="1">
      <c r="A551" s="3">
        <v>436</v>
      </c>
      <c r="B551" s="3" t="s">
        <v>12</v>
      </c>
      <c r="C551" s="8" t="s">
        <v>883</v>
      </c>
      <c r="D551" s="9" t="s">
        <v>884</v>
      </c>
      <c r="E551" s="10">
        <v>0</v>
      </c>
      <c r="F551" s="3">
        <v>1.78</v>
      </c>
      <c r="G551" s="3">
        <v>1.78</v>
      </c>
      <c r="H551" s="3">
        <v>10680</v>
      </c>
      <c r="I551" s="3" t="s">
        <v>15</v>
      </c>
      <c r="J551" s="66"/>
    </row>
    <row r="552" spans="1:10" ht="15.75" customHeight="1">
      <c r="A552" s="3">
        <v>437</v>
      </c>
      <c r="B552" s="3" t="s">
        <v>12</v>
      </c>
      <c r="C552" s="8" t="s">
        <v>885</v>
      </c>
      <c r="D552" s="9" t="s">
        <v>886</v>
      </c>
      <c r="E552" s="10">
        <v>0</v>
      </c>
      <c r="F552" s="10">
        <v>1.34</v>
      </c>
      <c r="G552" s="10">
        <v>1.34</v>
      </c>
      <c r="H552" s="3">
        <v>8040</v>
      </c>
      <c r="I552" s="3" t="s">
        <v>15</v>
      </c>
      <c r="J552" s="127"/>
    </row>
    <row r="553" spans="1:10" ht="15.75" customHeight="1">
      <c r="A553" s="3">
        <v>438</v>
      </c>
      <c r="B553" s="3" t="s">
        <v>12</v>
      </c>
      <c r="C553" s="8" t="s">
        <v>887</v>
      </c>
      <c r="D553" s="9" t="s">
        <v>888</v>
      </c>
      <c r="E553" s="10">
        <v>0</v>
      </c>
      <c r="F553" s="3">
        <v>2.71</v>
      </c>
      <c r="G553" s="3">
        <v>2.71</v>
      </c>
      <c r="H553" s="3">
        <v>11653</v>
      </c>
      <c r="I553" s="3" t="s">
        <v>15</v>
      </c>
      <c r="J553" s="66"/>
    </row>
    <row r="554" spans="1:10" ht="15.75" customHeight="1">
      <c r="A554" s="3">
        <v>439</v>
      </c>
      <c r="B554" s="3" t="s">
        <v>12</v>
      </c>
      <c r="C554" s="8" t="s">
        <v>889</v>
      </c>
      <c r="D554" s="8" t="s">
        <v>890</v>
      </c>
      <c r="E554" s="10">
        <v>0</v>
      </c>
      <c r="F554" s="10">
        <v>3.24</v>
      </c>
      <c r="G554" s="10">
        <v>3.24</v>
      </c>
      <c r="H554" s="3">
        <v>16200</v>
      </c>
      <c r="I554" s="3" t="s">
        <v>15</v>
      </c>
      <c r="J554" s="66"/>
    </row>
    <row r="555" spans="1:10" ht="15.75" customHeight="1">
      <c r="A555" s="3">
        <v>440</v>
      </c>
      <c r="B555" s="3" t="s">
        <v>12</v>
      </c>
      <c r="C555" s="8" t="s">
        <v>891</v>
      </c>
      <c r="D555" s="8" t="s">
        <v>892</v>
      </c>
      <c r="E555" s="10">
        <v>0</v>
      </c>
      <c r="F555" s="3">
        <v>2.39</v>
      </c>
      <c r="G555" s="3">
        <v>2.39</v>
      </c>
      <c r="H555" s="3">
        <v>14340</v>
      </c>
      <c r="I555" s="3" t="s">
        <v>15</v>
      </c>
      <c r="J555" s="66"/>
    </row>
    <row r="556" spans="1:10" ht="15.75" customHeight="1">
      <c r="A556" s="3">
        <v>441</v>
      </c>
      <c r="B556" s="3" t="s">
        <v>12</v>
      </c>
      <c r="C556" s="8" t="s">
        <v>893</v>
      </c>
      <c r="D556" s="8" t="s">
        <v>894</v>
      </c>
      <c r="E556" s="10">
        <v>0</v>
      </c>
      <c r="F556" s="3">
        <v>0.42</v>
      </c>
      <c r="G556" s="3">
        <v>0.42</v>
      </c>
      <c r="H556" s="3">
        <v>1890</v>
      </c>
      <c r="I556" s="3" t="s">
        <v>15</v>
      </c>
      <c r="J556" s="66"/>
    </row>
    <row r="557" spans="1:10" ht="15.75" customHeight="1">
      <c r="A557" s="3">
        <v>442</v>
      </c>
      <c r="B557" s="3" t="s">
        <v>12</v>
      </c>
      <c r="C557" s="8" t="s">
        <v>895</v>
      </c>
      <c r="D557" s="8" t="s">
        <v>896</v>
      </c>
      <c r="E557" s="10">
        <v>0</v>
      </c>
      <c r="F557" s="3">
        <v>1.43</v>
      </c>
      <c r="G557" s="3">
        <v>1.43</v>
      </c>
      <c r="H557" s="3">
        <v>5720</v>
      </c>
      <c r="I557" s="3" t="s">
        <v>15</v>
      </c>
      <c r="J557" s="66"/>
    </row>
    <row r="558" spans="1:10" ht="15.75" customHeight="1">
      <c r="A558" s="3">
        <v>443</v>
      </c>
      <c r="B558" s="3" t="s">
        <v>12</v>
      </c>
      <c r="C558" s="8" t="s">
        <v>897</v>
      </c>
      <c r="D558" s="8" t="s">
        <v>898</v>
      </c>
      <c r="E558" s="10">
        <v>0</v>
      </c>
      <c r="F558" s="3">
        <v>2.65</v>
      </c>
      <c r="G558" s="3">
        <v>2.65</v>
      </c>
      <c r="H558" s="3">
        <v>13250</v>
      </c>
      <c r="I558" s="3" t="s">
        <v>15</v>
      </c>
      <c r="J558" s="66"/>
    </row>
    <row r="559" spans="1:10" ht="15.75" customHeight="1">
      <c r="A559" s="3">
        <v>444</v>
      </c>
      <c r="B559" s="3" t="s">
        <v>12</v>
      </c>
      <c r="C559" s="8" t="s">
        <v>899</v>
      </c>
      <c r="D559" s="8" t="s">
        <v>900</v>
      </c>
      <c r="E559" s="10">
        <v>0</v>
      </c>
      <c r="F559" s="3">
        <v>1.81</v>
      </c>
      <c r="G559" s="3">
        <v>1.81</v>
      </c>
      <c r="H559" s="3">
        <v>7964</v>
      </c>
      <c r="I559" s="3" t="s">
        <v>15</v>
      </c>
      <c r="J559" s="66"/>
    </row>
    <row r="560" spans="1:10" ht="15.75" customHeight="1">
      <c r="A560" s="3">
        <v>445</v>
      </c>
      <c r="B560" s="3" t="s">
        <v>12</v>
      </c>
      <c r="C560" s="8" t="s">
        <v>901</v>
      </c>
      <c r="D560" s="8" t="s">
        <v>902</v>
      </c>
      <c r="E560" s="10">
        <v>0</v>
      </c>
      <c r="F560" s="3">
        <v>1.63</v>
      </c>
      <c r="G560" s="3">
        <v>1.63</v>
      </c>
      <c r="H560" s="3">
        <v>6846</v>
      </c>
      <c r="I560" s="3" t="s">
        <v>15</v>
      </c>
      <c r="J560" s="66"/>
    </row>
    <row r="561" spans="1:10" ht="15.75" customHeight="1">
      <c r="A561" s="3">
        <v>446</v>
      </c>
      <c r="B561" s="3" t="s">
        <v>12</v>
      </c>
      <c r="C561" s="8" t="s">
        <v>903</v>
      </c>
      <c r="D561" s="8" t="s">
        <v>904</v>
      </c>
      <c r="E561" s="10">
        <v>0</v>
      </c>
      <c r="F561" s="3">
        <v>1.1299999999999999</v>
      </c>
      <c r="G561" s="3">
        <v>1.1299999999999999</v>
      </c>
      <c r="H561" s="3">
        <v>5650</v>
      </c>
      <c r="I561" s="3" t="s">
        <v>15</v>
      </c>
      <c r="J561" s="66"/>
    </row>
    <row r="562" spans="1:10" ht="15.75" customHeight="1">
      <c r="A562" s="3">
        <v>447</v>
      </c>
      <c r="B562" s="3" t="s">
        <v>12</v>
      </c>
      <c r="C562" s="8" t="s">
        <v>905</v>
      </c>
      <c r="D562" s="8" t="s">
        <v>906</v>
      </c>
      <c r="E562" s="10">
        <v>0</v>
      </c>
      <c r="F562" s="3">
        <v>1.59</v>
      </c>
      <c r="G562" s="3">
        <v>1.59</v>
      </c>
      <c r="H562" s="3">
        <v>6360</v>
      </c>
      <c r="I562" s="3" t="s">
        <v>27</v>
      </c>
      <c r="J562" s="128"/>
    </row>
    <row r="563" spans="1:10" ht="15.75" customHeight="1">
      <c r="A563" s="14">
        <v>448</v>
      </c>
      <c r="B563" s="14" t="s">
        <v>18</v>
      </c>
      <c r="C563" s="9" t="s">
        <v>907</v>
      </c>
      <c r="D563" s="9" t="s">
        <v>763</v>
      </c>
      <c r="E563" s="68">
        <v>0</v>
      </c>
      <c r="F563" s="68">
        <v>0.216</v>
      </c>
      <c r="G563" s="68">
        <f t="shared" ref="G563:G565" si="59">F563-E563</f>
        <v>0.216</v>
      </c>
      <c r="H563" s="3">
        <v>1080</v>
      </c>
      <c r="I563" s="3" t="s">
        <v>58</v>
      </c>
      <c r="J563" s="66"/>
    </row>
    <row r="564" spans="1:10" ht="15.75" customHeight="1">
      <c r="A564" s="129"/>
      <c r="B564" s="129"/>
      <c r="C564" s="9"/>
      <c r="D564" s="9"/>
      <c r="E564" s="68">
        <v>0.216</v>
      </c>
      <c r="F564" s="68">
        <v>0.65800000000000003</v>
      </c>
      <c r="G564" s="68">
        <f t="shared" si="59"/>
        <v>0.44200000000000006</v>
      </c>
      <c r="H564" s="3">
        <v>2210</v>
      </c>
      <c r="I564" s="3" t="s">
        <v>15</v>
      </c>
      <c r="J564" s="66"/>
    </row>
    <row r="565" spans="1:10" ht="15.75" customHeight="1">
      <c r="A565" s="17"/>
      <c r="B565" s="17"/>
      <c r="C565" s="9"/>
      <c r="D565" s="9"/>
      <c r="E565" s="68">
        <v>0.65800000000000003</v>
      </c>
      <c r="F565" s="68">
        <v>1.006</v>
      </c>
      <c r="G565" s="68">
        <f t="shared" si="59"/>
        <v>0.34799999999999998</v>
      </c>
      <c r="H565" s="3">
        <v>1740</v>
      </c>
      <c r="I565" s="3" t="s">
        <v>58</v>
      </c>
      <c r="J565" s="66"/>
    </row>
    <row r="566" spans="1:10" ht="15.75" customHeight="1">
      <c r="A566" s="3">
        <v>449</v>
      </c>
      <c r="B566" s="3" t="s">
        <v>12</v>
      </c>
      <c r="C566" s="8" t="s">
        <v>908</v>
      </c>
      <c r="D566" s="8" t="s">
        <v>909</v>
      </c>
      <c r="E566" s="68">
        <v>0</v>
      </c>
      <c r="F566" s="68">
        <v>0.41</v>
      </c>
      <c r="G566" s="68">
        <v>0.41</v>
      </c>
      <c r="H566" s="3">
        <v>2050</v>
      </c>
      <c r="I566" s="3" t="s">
        <v>15</v>
      </c>
      <c r="J566" s="66"/>
    </row>
    <row r="567" spans="1:10" ht="15.75" customHeight="1">
      <c r="A567" s="3">
        <v>450</v>
      </c>
      <c r="B567" s="3" t="s">
        <v>12</v>
      </c>
      <c r="C567" s="8" t="s">
        <v>910</v>
      </c>
      <c r="D567" s="8" t="s">
        <v>911</v>
      </c>
      <c r="E567" s="10">
        <v>0</v>
      </c>
      <c r="F567" s="10">
        <v>0.2</v>
      </c>
      <c r="G567" s="10">
        <v>0.2</v>
      </c>
      <c r="H567" s="3">
        <v>700</v>
      </c>
      <c r="I567" s="3" t="s">
        <v>27</v>
      </c>
      <c r="J567" s="66"/>
    </row>
    <row r="568" spans="1:10" ht="15.75" customHeight="1">
      <c r="A568" s="3">
        <v>451</v>
      </c>
      <c r="B568" s="3" t="s">
        <v>12</v>
      </c>
      <c r="C568" s="8" t="s">
        <v>912</v>
      </c>
      <c r="D568" s="8" t="s">
        <v>913</v>
      </c>
      <c r="E568" s="10">
        <v>0</v>
      </c>
      <c r="F568" s="10">
        <v>0.25</v>
      </c>
      <c r="G568" s="10">
        <v>0.25</v>
      </c>
      <c r="H568" s="3">
        <v>1000</v>
      </c>
      <c r="I568" s="3" t="s">
        <v>27</v>
      </c>
      <c r="J568" s="66"/>
    </row>
    <row r="569" spans="1:10" ht="15.75" customHeight="1">
      <c r="A569" s="3">
        <v>452</v>
      </c>
      <c r="B569" s="3" t="s">
        <v>12</v>
      </c>
      <c r="C569" s="8" t="s">
        <v>914</v>
      </c>
      <c r="D569" s="8" t="s">
        <v>915</v>
      </c>
      <c r="E569" s="10">
        <v>0</v>
      </c>
      <c r="F569" s="3">
        <v>0.49</v>
      </c>
      <c r="G569" s="3">
        <v>0.49</v>
      </c>
      <c r="H569" s="3">
        <v>2352</v>
      </c>
      <c r="I569" s="3" t="s">
        <v>15</v>
      </c>
      <c r="J569" s="66"/>
    </row>
    <row r="570" spans="1:10" ht="15.75" customHeight="1">
      <c r="A570" s="3">
        <v>453</v>
      </c>
      <c r="B570" s="3" t="s">
        <v>12</v>
      </c>
      <c r="C570" s="8" t="s">
        <v>916</v>
      </c>
      <c r="D570" s="8" t="s">
        <v>917</v>
      </c>
      <c r="E570" s="10">
        <v>0</v>
      </c>
      <c r="F570" s="10">
        <v>1.05</v>
      </c>
      <c r="G570" s="10">
        <v>1.05</v>
      </c>
      <c r="H570" s="3">
        <v>4200</v>
      </c>
      <c r="I570" s="3" t="s">
        <v>15</v>
      </c>
      <c r="J570" s="66"/>
    </row>
    <row r="571" spans="1:10" ht="30" customHeight="1">
      <c r="A571" s="14">
        <v>454</v>
      </c>
      <c r="B571" s="14" t="s">
        <v>12</v>
      </c>
      <c r="C571" s="8" t="s">
        <v>918</v>
      </c>
      <c r="D571" s="8" t="s">
        <v>919</v>
      </c>
      <c r="E571" s="10">
        <v>0</v>
      </c>
      <c r="F571" s="10">
        <v>8.5000000000000006E-2</v>
      </c>
      <c r="G571" s="10">
        <v>0.09</v>
      </c>
      <c r="H571" s="3">
        <v>450</v>
      </c>
      <c r="I571" s="3" t="s">
        <v>58</v>
      </c>
      <c r="J571" s="108"/>
    </row>
    <row r="572" spans="1:10" ht="15.75" customHeight="1">
      <c r="A572" s="17"/>
      <c r="B572" s="17"/>
      <c r="C572" s="8"/>
      <c r="D572" s="8"/>
      <c r="E572" s="10">
        <v>0.09</v>
      </c>
      <c r="F572" s="10">
        <v>0.11</v>
      </c>
      <c r="G572" s="10">
        <v>0.02</v>
      </c>
      <c r="H572" s="3">
        <v>80</v>
      </c>
      <c r="I572" s="3" t="s">
        <v>15</v>
      </c>
      <c r="J572" s="108"/>
    </row>
    <row r="573" spans="1:10" ht="15.75" customHeight="1">
      <c r="A573" s="3">
        <v>455</v>
      </c>
      <c r="B573" s="3" t="s">
        <v>12</v>
      </c>
      <c r="C573" s="8" t="s">
        <v>920</v>
      </c>
      <c r="D573" s="8" t="s">
        <v>921</v>
      </c>
      <c r="E573" s="10">
        <v>0</v>
      </c>
      <c r="F573" s="10">
        <v>0.21</v>
      </c>
      <c r="G573" s="10">
        <v>0.21</v>
      </c>
      <c r="H573" s="3">
        <v>750</v>
      </c>
      <c r="I573" s="3" t="s">
        <v>15</v>
      </c>
      <c r="J573" s="66"/>
    </row>
    <row r="574" spans="1:10" ht="15.75" customHeight="1">
      <c r="A574" s="3">
        <v>456</v>
      </c>
      <c r="B574" s="3" t="s">
        <v>12</v>
      </c>
      <c r="C574" s="9" t="s">
        <v>922</v>
      </c>
      <c r="D574" s="9" t="s">
        <v>923</v>
      </c>
      <c r="E574" s="10">
        <v>0</v>
      </c>
      <c r="F574" s="10">
        <v>0.09</v>
      </c>
      <c r="G574" s="10">
        <v>0.09</v>
      </c>
      <c r="H574" s="3">
        <v>1192</v>
      </c>
      <c r="I574" s="3" t="s">
        <v>58</v>
      </c>
      <c r="J574" s="66"/>
    </row>
    <row r="575" spans="1:10" ht="15.75" customHeight="1">
      <c r="A575" s="3">
        <v>457</v>
      </c>
      <c r="B575" s="3" t="s">
        <v>18</v>
      </c>
      <c r="C575" s="8" t="s">
        <v>924</v>
      </c>
      <c r="D575" s="8" t="s">
        <v>76</v>
      </c>
      <c r="E575" s="68">
        <v>0</v>
      </c>
      <c r="F575" s="68">
        <v>0.24299999999999999</v>
      </c>
      <c r="G575" s="68">
        <v>0.24299999999999999</v>
      </c>
      <c r="H575" s="3">
        <v>1150</v>
      </c>
      <c r="I575" s="3" t="s">
        <v>58</v>
      </c>
      <c r="J575" s="66"/>
    </row>
    <row r="576" spans="1:10" ht="15.75" customHeight="1">
      <c r="A576" s="3">
        <v>458</v>
      </c>
      <c r="B576" s="3" t="s">
        <v>12</v>
      </c>
      <c r="C576" s="8" t="s">
        <v>925</v>
      </c>
      <c r="D576" s="8" t="s">
        <v>926</v>
      </c>
      <c r="E576" s="3">
        <v>0</v>
      </c>
      <c r="F576" s="3">
        <v>0.16</v>
      </c>
      <c r="G576" s="3">
        <v>0.16</v>
      </c>
      <c r="H576" s="3">
        <v>800</v>
      </c>
      <c r="I576" s="3" t="s">
        <v>15</v>
      </c>
    </row>
    <row r="577" spans="1:14" ht="15.75" customHeight="1">
      <c r="A577" s="14">
        <v>459</v>
      </c>
      <c r="B577" s="14" t="s">
        <v>12</v>
      </c>
      <c r="C577" s="8" t="s">
        <v>927</v>
      </c>
      <c r="D577" s="9" t="s">
        <v>928</v>
      </c>
      <c r="E577" s="3">
        <v>0</v>
      </c>
      <c r="F577" s="3">
        <v>1.21</v>
      </c>
      <c r="G577" s="3">
        <v>1.21</v>
      </c>
      <c r="H577" s="3">
        <v>5203</v>
      </c>
      <c r="I577" s="3" t="s">
        <v>15</v>
      </c>
    </row>
    <row r="578" spans="1:14" ht="15.75" customHeight="1">
      <c r="A578" s="17"/>
      <c r="B578" s="17"/>
      <c r="C578" s="8"/>
      <c r="D578" s="9"/>
      <c r="E578" s="3">
        <v>1.21</v>
      </c>
      <c r="F578" s="3">
        <v>1.39</v>
      </c>
      <c r="G578" s="3">
        <v>0.18</v>
      </c>
      <c r="H578" s="3">
        <v>774</v>
      </c>
      <c r="I578" s="3" t="s">
        <v>27</v>
      </c>
    </row>
    <row r="579" spans="1:14" ht="15.75" customHeight="1">
      <c r="A579" s="3"/>
      <c r="B579" s="3"/>
      <c r="C579" s="126" t="s">
        <v>929</v>
      </c>
      <c r="D579" s="8"/>
      <c r="E579" s="1"/>
      <c r="F579" s="1"/>
      <c r="G579" s="1"/>
      <c r="H579" s="1"/>
      <c r="I579" s="1"/>
    </row>
    <row r="580" spans="1:14" ht="15.75" customHeight="1">
      <c r="A580" s="3">
        <v>460</v>
      </c>
      <c r="B580" s="3" t="s">
        <v>930</v>
      </c>
      <c r="C580" s="9" t="s">
        <v>931</v>
      </c>
      <c r="D580" s="9" t="s">
        <v>932</v>
      </c>
      <c r="E580" s="25">
        <v>0</v>
      </c>
      <c r="F580" s="25">
        <v>0.85</v>
      </c>
      <c r="G580" s="25">
        <v>0.85</v>
      </c>
      <c r="H580" s="3">
        <v>340</v>
      </c>
      <c r="I580" s="26" t="s">
        <v>15</v>
      </c>
      <c r="J580" s="130"/>
      <c r="K580" s="130"/>
      <c r="L580" s="130"/>
      <c r="M580" s="130"/>
    </row>
    <row r="581" spans="1:14" ht="15.75" customHeight="1">
      <c r="A581" s="3">
        <v>461</v>
      </c>
      <c r="B581" s="3" t="s">
        <v>930</v>
      </c>
      <c r="C581" s="9" t="s">
        <v>933</v>
      </c>
      <c r="D581" s="9" t="s">
        <v>934</v>
      </c>
      <c r="E581" s="25">
        <v>0</v>
      </c>
      <c r="F581" s="25">
        <v>8.7999999999999995E-2</v>
      </c>
      <c r="G581" s="25">
        <v>0.09</v>
      </c>
      <c r="H581" s="3">
        <v>450</v>
      </c>
      <c r="I581" s="26" t="s">
        <v>58</v>
      </c>
      <c r="J581" s="130"/>
      <c r="L581" s="130"/>
      <c r="M581" s="130"/>
    </row>
    <row r="582" spans="1:14" ht="15.75" customHeight="1">
      <c r="A582" s="14">
        <v>462</v>
      </c>
      <c r="B582" s="14" t="s">
        <v>930</v>
      </c>
      <c r="C582" s="9" t="s">
        <v>935</v>
      </c>
      <c r="D582" s="9" t="s">
        <v>936</v>
      </c>
      <c r="E582" s="25">
        <v>0</v>
      </c>
      <c r="F582" s="25">
        <v>0.03</v>
      </c>
      <c r="G582" s="25">
        <v>0.03</v>
      </c>
      <c r="H582" s="3">
        <v>120</v>
      </c>
      <c r="I582" s="26" t="s">
        <v>163</v>
      </c>
      <c r="J582" s="130"/>
      <c r="K582" s="130"/>
      <c r="L582" s="130"/>
      <c r="M582" s="130"/>
    </row>
    <row r="583" spans="1:14" ht="15.75" customHeight="1">
      <c r="A583" s="17"/>
      <c r="B583" s="17"/>
      <c r="C583" s="9"/>
      <c r="D583" s="9"/>
      <c r="E583" s="25">
        <v>2.5999999999999999E-2</v>
      </c>
      <c r="F583" s="25">
        <v>0.1</v>
      </c>
      <c r="G583" s="25">
        <v>7.0000000000000007E-2</v>
      </c>
      <c r="H583" s="3">
        <v>280</v>
      </c>
      <c r="I583" s="26" t="s">
        <v>15</v>
      </c>
      <c r="J583" s="130"/>
      <c r="K583" s="130"/>
      <c r="L583" s="130"/>
      <c r="M583" s="130"/>
    </row>
    <row r="584" spans="1:14" ht="15.75" customHeight="1">
      <c r="A584" s="14">
        <v>463</v>
      </c>
      <c r="B584" s="14" t="s">
        <v>930</v>
      </c>
      <c r="C584" s="9" t="s">
        <v>937</v>
      </c>
      <c r="D584" s="9" t="s">
        <v>938</v>
      </c>
      <c r="E584" s="25">
        <v>0</v>
      </c>
      <c r="F584" s="25">
        <v>0.126</v>
      </c>
      <c r="G584" s="25">
        <v>0.13</v>
      </c>
      <c r="H584" s="3">
        <v>650</v>
      </c>
      <c r="I584" s="26" t="s">
        <v>15</v>
      </c>
      <c r="J584" s="131"/>
      <c r="K584" s="131"/>
      <c r="L584" s="131"/>
      <c r="M584" s="131"/>
      <c r="N584" s="132"/>
    </row>
    <row r="585" spans="1:14" ht="15.75" customHeight="1">
      <c r="A585" s="17"/>
      <c r="B585" s="17"/>
      <c r="C585" s="9"/>
      <c r="D585" s="9"/>
      <c r="E585" s="25">
        <v>0.126</v>
      </c>
      <c r="F585" s="25">
        <v>0.23599999999999999</v>
      </c>
      <c r="G585" s="25">
        <v>0.11</v>
      </c>
      <c r="H585" s="3">
        <v>550</v>
      </c>
      <c r="I585" s="26" t="s">
        <v>27</v>
      </c>
      <c r="J585" s="133"/>
      <c r="K585" s="131"/>
      <c r="L585" s="131"/>
      <c r="M585" s="131"/>
      <c r="N585" s="132"/>
    </row>
    <row r="586" spans="1:14" ht="15.75" customHeight="1">
      <c r="A586" s="3">
        <v>464</v>
      </c>
      <c r="B586" s="3" t="s">
        <v>930</v>
      </c>
      <c r="C586" s="9" t="s">
        <v>939</v>
      </c>
      <c r="D586" s="9" t="s">
        <v>940</v>
      </c>
      <c r="E586" s="25">
        <v>0</v>
      </c>
      <c r="F586" s="25">
        <v>4.4999999999999998E-2</v>
      </c>
      <c r="G586" s="25">
        <v>0.05</v>
      </c>
      <c r="H586" s="3">
        <v>250</v>
      </c>
      <c r="I586" s="26" t="s">
        <v>15</v>
      </c>
      <c r="J586" s="130"/>
      <c r="K586" s="130"/>
      <c r="L586" s="130"/>
      <c r="M586" s="130"/>
    </row>
    <row r="587" spans="1:14" ht="15.75" customHeight="1">
      <c r="A587" s="3">
        <v>465</v>
      </c>
      <c r="B587" s="3" t="s">
        <v>930</v>
      </c>
      <c r="C587" s="9" t="s">
        <v>941</v>
      </c>
      <c r="D587" s="9" t="s">
        <v>942</v>
      </c>
      <c r="E587" s="25">
        <v>0</v>
      </c>
      <c r="F587" s="25">
        <v>7.0999999999999994E-2</v>
      </c>
      <c r="G587" s="25">
        <v>7.0000000000000007E-2</v>
      </c>
      <c r="H587" s="3">
        <v>280</v>
      </c>
      <c r="I587" s="26" t="s">
        <v>15</v>
      </c>
      <c r="J587" s="130"/>
      <c r="K587" s="130"/>
      <c r="L587" s="130"/>
      <c r="M587" s="130"/>
    </row>
    <row r="588" spans="1:14" ht="15.75" customHeight="1">
      <c r="A588" s="14">
        <v>466</v>
      </c>
      <c r="B588" s="14" t="s">
        <v>930</v>
      </c>
      <c r="C588" s="9" t="s">
        <v>943</v>
      </c>
      <c r="D588" s="9" t="s">
        <v>944</v>
      </c>
      <c r="E588" s="25">
        <v>0</v>
      </c>
      <c r="F588" s="25">
        <v>4.2000000000000003E-2</v>
      </c>
      <c r="G588" s="25">
        <v>0.04</v>
      </c>
      <c r="H588" s="3">
        <v>160</v>
      </c>
      <c r="I588" s="26" t="s">
        <v>15</v>
      </c>
      <c r="J588" s="130"/>
      <c r="K588" s="130"/>
      <c r="L588" s="130"/>
      <c r="M588" s="130"/>
    </row>
    <row r="589" spans="1:14" ht="15.75" customHeight="1">
      <c r="A589" s="17"/>
      <c r="B589" s="17"/>
      <c r="C589" s="9"/>
      <c r="D589" s="9"/>
      <c r="E589" s="25">
        <v>4.2000000000000003E-2</v>
      </c>
      <c r="F589" s="25">
        <v>0.11</v>
      </c>
      <c r="G589" s="25">
        <v>7.0000000000000007E-2</v>
      </c>
      <c r="H589" s="3">
        <v>280</v>
      </c>
      <c r="I589" s="26" t="s">
        <v>27</v>
      </c>
      <c r="J589" s="134"/>
      <c r="K589" s="130"/>
      <c r="L589" s="130"/>
      <c r="M589" s="130"/>
    </row>
    <row r="590" spans="1:14" ht="15.75" customHeight="1">
      <c r="A590" s="3">
        <v>467</v>
      </c>
      <c r="B590" s="3" t="s">
        <v>12</v>
      </c>
      <c r="C590" s="105" t="s">
        <v>945</v>
      </c>
      <c r="D590" s="9" t="s">
        <v>946</v>
      </c>
      <c r="E590" s="25">
        <v>0</v>
      </c>
      <c r="F590" s="25">
        <v>0.59499999999999997</v>
      </c>
      <c r="G590" s="25">
        <v>0.59499999999999997</v>
      </c>
      <c r="H590" s="26">
        <v>2970</v>
      </c>
      <c r="I590" s="26" t="s">
        <v>15</v>
      </c>
      <c r="J590" s="135"/>
      <c r="K590" s="136"/>
      <c r="L590" s="136"/>
      <c r="M590" s="136"/>
    </row>
    <row r="591" spans="1:14" ht="15.75" customHeight="1">
      <c r="A591" s="14">
        <v>468</v>
      </c>
      <c r="B591" s="14" t="s">
        <v>18</v>
      </c>
      <c r="C591" s="9" t="s">
        <v>947</v>
      </c>
      <c r="D591" s="9" t="s">
        <v>948</v>
      </c>
      <c r="E591" s="25">
        <v>0</v>
      </c>
      <c r="F591" s="25">
        <v>0.26</v>
      </c>
      <c r="G591" s="25">
        <v>0.26</v>
      </c>
      <c r="H591" s="137">
        <v>2300</v>
      </c>
      <c r="I591" s="26" t="s">
        <v>58</v>
      </c>
      <c r="J591" s="108"/>
      <c r="K591" s="136"/>
      <c r="L591" s="136"/>
      <c r="M591" s="136"/>
    </row>
    <row r="592" spans="1:14" ht="15.75" customHeight="1">
      <c r="A592" s="129"/>
      <c r="B592" s="129"/>
      <c r="C592" s="9"/>
      <c r="D592" s="9"/>
      <c r="E592" s="25">
        <v>0.26</v>
      </c>
      <c r="F592" s="25">
        <v>0.72</v>
      </c>
      <c r="G592" s="25">
        <v>0.46</v>
      </c>
      <c r="H592" s="26">
        <v>4170</v>
      </c>
      <c r="I592" s="26" t="s">
        <v>58</v>
      </c>
      <c r="J592" s="108"/>
      <c r="K592" s="136"/>
      <c r="L592" s="136"/>
      <c r="M592" s="136"/>
    </row>
    <row r="593" spans="1:18" ht="15.75" customHeight="1">
      <c r="A593" s="129"/>
      <c r="B593" s="129"/>
      <c r="C593" s="9"/>
      <c r="D593" s="9"/>
      <c r="E593" s="25">
        <v>0.72</v>
      </c>
      <c r="F593" s="25">
        <v>0.76</v>
      </c>
      <c r="G593" s="25">
        <v>0.04</v>
      </c>
      <c r="H593" s="26">
        <v>120</v>
      </c>
      <c r="I593" s="26" t="s">
        <v>27</v>
      </c>
      <c r="J593" s="108"/>
      <c r="K593" s="136"/>
      <c r="L593" s="136"/>
      <c r="M593" s="136"/>
    </row>
    <row r="594" spans="1:18" ht="15.75" customHeight="1">
      <c r="A594" s="17"/>
      <c r="B594" s="17"/>
      <c r="C594" s="9"/>
      <c r="D594" s="9"/>
      <c r="E594" s="25">
        <v>0.76</v>
      </c>
      <c r="F594" s="25">
        <v>0.84</v>
      </c>
      <c r="G594" s="25">
        <v>0.08</v>
      </c>
      <c r="H594" s="26">
        <v>440</v>
      </c>
      <c r="I594" s="26" t="s">
        <v>15</v>
      </c>
      <c r="J594" s="108"/>
      <c r="K594" s="136"/>
      <c r="L594" s="136"/>
      <c r="M594" s="136"/>
    </row>
    <row r="595" spans="1:18" ht="15.75" customHeight="1">
      <c r="A595" s="3">
        <v>469</v>
      </c>
      <c r="B595" s="3" t="s">
        <v>12</v>
      </c>
      <c r="C595" s="105" t="s">
        <v>949</v>
      </c>
      <c r="D595" s="9" t="s">
        <v>950</v>
      </c>
      <c r="E595" s="25">
        <v>0</v>
      </c>
      <c r="F595" s="25">
        <v>0.37280000000000002</v>
      </c>
      <c r="G595" s="25">
        <v>0.37280000000000002</v>
      </c>
      <c r="H595" s="26">
        <v>1875</v>
      </c>
      <c r="I595" s="26" t="s">
        <v>15</v>
      </c>
      <c r="J595" s="135"/>
      <c r="K595" s="136"/>
      <c r="L595" s="136"/>
      <c r="M595" s="136"/>
    </row>
    <row r="596" spans="1:18" ht="15.75" customHeight="1">
      <c r="A596" s="3">
        <v>470</v>
      </c>
      <c r="B596" s="3" t="s">
        <v>12</v>
      </c>
      <c r="C596" s="105" t="s">
        <v>951</v>
      </c>
      <c r="D596" s="9" t="s">
        <v>952</v>
      </c>
      <c r="E596" s="25">
        <v>0</v>
      </c>
      <c r="F596" s="25">
        <v>0.316</v>
      </c>
      <c r="G596" s="25">
        <v>0.316</v>
      </c>
      <c r="H596" s="26">
        <v>1384</v>
      </c>
      <c r="I596" s="26" t="s">
        <v>15</v>
      </c>
      <c r="J596" s="135"/>
      <c r="K596" s="136"/>
      <c r="L596" s="136"/>
      <c r="M596" s="136"/>
    </row>
    <row r="597" spans="1:18" ht="15.75" customHeight="1">
      <c r="A597" s="3">
        <v>471</v>
      </c>
      <c r="B597" s="3" t="s">
        <v>953</v>
      </c>
      <c r="C597" s="105" t="s">
        <v>954</v>
      </c>
      <c r="D597" s="9" t="s">
        <v>955</v>
      </c>
      <c r="E597" s="25">
        <v>0</v>
      </c>
      <c r="F597" s="25">
        <v>1.04</v>
      </c>
      <c r="G597" s="25">
        <v>1.04</v>
      </c>
      <c r="H597" s="26">
        <v>8755</v>
      </c>
      <c r="I597" s="26" t="s">
        <v>58</v>
      </c>
      <c r="J597" s="108"/>
      <c r="K597" s="136"/>
      <c r="L597" s="136"/>
      <c r="M597" s="136"/>
    </row>
    <row r="598" spans="1:18" ht="15.75" customHeight="1">
      <c r="A598" s="3">
        <v>472</v>
      </c>
      <c r="B598" s="3" t="s">
        <v>12</v>
      </c>
      <c r="C598" s="105" t="s">
        <v>956</v>
      </c>
      <c r="D598" s="9" t="s">
        <v>957</v>
      </c>
      <c r="E598" s="25">
        <v>0</v>
      </c>
      <c r="F598" s="25">
        <v>0.32</v>
      </c>
      <c r="G598" s="25">
        <v>0.32</v>
      </c>
      <c r="H598" s="26">
        <v>1584</v>
      </c>
      <c r="I598" s="26" t="s">
        <v>58</v>
      </c>
      <c r="J598" s="135"/>
      <c r="K598" s="136"/>
      <c r="L598" s="136"/>
      <c r="M598" s="136"/>
    </row>
    <row r="599" spans="1:18" ht="15.75" customHeight="1">
      <c r="A599" s="14">
        <v>473</v>
      </c>
      <c r="B599" s="14" t="s">
        <v>953</v>
      </c>
      <c r="C599" s="9" t="s">
        <v>958</v>
      </c>
      <c r="D599" s="9" t="s">
        <v>959</v>
      </c>
      <c r="E599" s="25">
        <v>0</v>
      </c>
      <c r="F599" s="25">
        <v>0.11700000000000001</v>
      </c>
      <c r="G599" s="25">
        <v>0.11700000000000001</v>
      </c>
      <c r="H599" s="26">
        <v>819</v>
      </c>
      <c r="I599" s="26" t="s">
        <v>58</v>
      </c>
      <c r="J599" s="138"/>
      <c r="K599" s="136"/>
      <c r="L599" s="136"/>
      <c r="M599" s="136"/>
    </row>
    <row r="600" spans="1:18" ht="15.75" customHeight="1">
      <c r="A600" s="129"/>
      <c r="B600" s="129"/>
      <c r="C600" s="9"/>
      <c r="D600" s="9"/>
      <c r="E600" s="25">
        <v>0.11700000000000001</v>
      </c>
      <c r="F600" s="25">
        <v>0.44500000000000001</v>
      </c>
      <c r="G600" s="25">
        <v>0.32800000000000001</v>
      </c>
      <c r="H600" s="26">
        <v>2611</v>
      </c>
      <c r="I600" s="26" t="s">
        <v>58</v>
      </c>
      <c r="J600" s="139"/>
      <c r="K600" s="136"/>
      <c r="L600" s="136"/>
      <c r="M600" s="136"/>
    </row>
    <row r="601" spans="1:18" ht="15.75" customHeight="1">
      <c r="A601" s="17"/>
      <c r="B601" s="17"/>
      <c r="C601" s="9"/>
      <c r="D601" s="9"/>
      <c r="E601" s="25">
        <v>0.44500000000000001</v>
      </c>
      <c r="F601" s="25">
        <v>1.867</v>
      </c>
      <c r="G601" s="25">
        <v>1.4219999999999999</v>
      </c>
      <c r="H601" s="26">
        <v>12420</v>
      </c>
      <c r="I601" s="26" t="s">
        <v>58</v>
      </c>
      <c r="J601" s="140"/>
      <c r="K601" s="136"/>
      <c r="L601" s="136"/>
      <c r="M601" s="136"/>
    </row>
    <row r="602" spans="1:18" ht="15.75" customHeight="1">
      <c r="A602" s="3">
        <v>474</v>
      </c>
      <c r="B602" s="3" t="s">
        <v>18</v>
      </c>
      <c r="C602" s="105" t="s">
        <v>960</v>
      </c>
      <c r="D602" s="9" t="s">
        <v>86</v>
      </c>
      <c r="E602" s="25">
        <v>0</v>
      </c>
      <c r="F602" s="25">
        <v>0.56000000000000005</v>
      </c>
      <c r="G602" s="25">
        <v>0.56000000000000005</v>
      </c>
      <c r="H602" s="26">
        <v>4690</v>
      </c>
      <c r="I602" s="26" t="s">
        <v>58</v>
      </c>
      <c r="J602" s="135"/>
      <c r="K602" s="136"/>
      <c r="L602" s="136"/>
      <c r="M602" s="136"/>
    </row>
    <row r="603" spans="1:18" ht="15.75" customHeight="1">
      <c r="A603" s="14">
        <v>475</v>
      </c>
      <c r="B603" s="14" t="s">
        <v>953</v>
      </c>
      <c r="C603" s="9" t="s">
        <v>961</v>
      </c>
      <c r="D603" s="9" t="s">
        <v>962</v>
      </c>
      <c r="E603" s="25">
        <v>0</v>
      </c>
      <c r="F603" s="25">
        <v>0.6</v>
      </c>
      <c r="G603" s="25">
        <v>0.6</v>
      </c>
      <c r="H603" s="26">
        <v>5384</v>
      </c>
      <c r="I603" s="26" t="s">
        <v>58</v>
      </c>
      <c r="J603" s="138"/>
      <c r="K603" s="136"/>
      <c r="L603" s="136"/>
      <c r="M603" s="136"/>
      <c r="R603" s="141"/>
    </row>
    <row r="604" spans="1:18" ht="15.75" customHeight="1">
      <c r="A604" s="129"/>
      <c r="B604" s="129"/>
      <c r="C604" s="9"/>
      <c r="D604" s="9"/>
      <c r="E604" s="25">
        <v>0.6</v>
      </c>
      <c r="F604" s="25">
        <v>2.0049999999999999</v>
      </c>
      <c r="G604" s="25">
        <v>1.405</v>
      </c>
      <c r="H604" s="26">
        <v>12730</v>
      </c>
      <c r="I604" s="26" t="s">
        <v>58</v>
      </c>
      <c r="J604" s="138"/>
      <c r="K604" s="136"/>
      <c r="L604" s="136"/>
      <c r="M604" s="136"/>
      <c r="R604" s="141"/>
    </row>
    <row r="605" spans="1:18" ht="15.75" customHeight="1">
      <c r="A605" s="129"/>
      <c r="B605" s="129"/>
      <c r="C605" s="9"/>
      <c r="D605" s="9"/>
      <c r="E605" s="25">
        <v>2.0049999999999999</v>
      </c>
      <c r="F605" s="25">
        <v>2.7280000000000002</v>
      </c>
      <c r="G605" s="25">
        <v>0.72299999999999998</v>
      </c>
      <c r="H605" s="26">
        <v>5375</v>
      </c>
      <c r="I605" s="26" t="s">
        <v>58</v>
      </c>
      <c r="J605" s="138"/>
      <c r="K605" s="136"/>
      <c r="L605" s="136"/>
      <c r="M605" s="136"/>
      <c r="R605" s="141"/>
    </row>
    <row r="606" spans="1:18" ht="15.75" customHeight="1">
      <c r="A606" s="129"/>
      <c r="B606" s="129"/>
      <c r="C606" s="9"/>
      <c r="D606" s="9"/>
      <c r="E606" s="25">
        <v>2.7280000000000002</v>
      </c>
      <c r="F606" s="25">
        <v>3.274</v>
      </c>
      <c r="G606" s="25">
        <v>0.54600000000000004</v>
      </c>
      <c r="H606" s="26">
        <v>10816</v>
      </c>
      <c r="I606" s="26" t="s">
        <v>58</v>
      </c>
      <c r="J606" s="138"/>
      <c r="K606" s="142"/>
      <c r="L606" s="136"/>
      <c r="M606" s="136"/>
      <c r="R606" s="141"/>
    </row>
    <row r="607" spans="1:18" ht="15.75" customHeight="1">
      <c r="A607" s="129"/>
      <c r="B607" s="129"/>
      <c r="C607" s="9"/>
      <c r="D607" s="9"/>
      <c r="E607" s="25">
        <v>3.274</v>
      </c>
      <c r="F607" s="25">
        <v>3.4449999999999998</v>
      </c>
      <c r="G607" s="25">
        <v>0.17100000000000001</v>
      </c>
      <c r="H607" s="26">
        <v>1368</v>
      </c>
      <c r="I607" s="26" t="s">
        <v>58</v>
      </c>
      <c r="J607" s="138"/>
      <c r="K607" s="142"/>
      <c r="L607" s="136"/>
      <c r="M607" s="136"/>
      <c r="R607" s="141"/>
    </row>
    <row r="608" spans="1:18" ht="15.75" customHeight="1">
      <c r="A608" s="129"/>
      <c r="B608" s="129"/>
      <c r="C608" s="9"/>
      <c r="D608" s="9"/>
      <c r="E608" s="25">
        <v>3.4449999999999998</v>
      </c>
      <c r="F608" s="25">
        <v>3.5049999999999999</v>
      </c>
      <c r="G608" s="25">
        <v>0.06</v>
      </c>
      <c r="H608" s="26">
        <v>300</v>
      </c>
      <c r="I608" s="26" t="s">
        <v>58</v>
      </c>
      <c r="J608" s="138"/>
      <c r="K608" s="136"/>
      <c r="L608" s="136"/>
      <c r="M608" s="136"/>
      <c r="R608" s="141"/>
    </row>
    <row r="609" spans="1:18" ht="15.75" customHeight="1">
      <c r="A609" s="129"/>
      <c r="B609" s="129"/>
      <c r="C609" s="9"/>
      <c r="D609" s="9"/>
      <c r="E609" s="25">
        <v>3.5049999999999999</v>
      </c>
      <c r="F609" s="25">
        <v>3.55</v>
      </c>
      <c r="G609" s="25">
        <v>4.4999999999999998E-2</v>
      </c>
      <c r="H609" s="26">
        <v>180</v>
      </c>
      <c r="I609" s="26" t="s">
        <v>15</v>
      </c>
      <c r="J609" s="138"/>
      <c r="K609" s="136"/>
      <c r="L609" s="136"/>
      <c r="M609" s="136"/>
      <c r="R609" s="141"/>
    </row>
    <row r="610" spans="1:18" ht="15.75" customHeight="1">
      <c r="A610" s="17"/>
      <c r="B610" s="17"/>
      <c r="C610" s="9"/>
      <c r="D610" s="9"/>
      <c r="E610" s="25">
        <v>3.55</v>
      </c>
      <c r="F610" s="25">
        <v>3.605</v>
      </c>
      <c r="G610" s="25">
        <v>5.5E-2</v>
      </c>
      <c r="H610" s="26">
        <v>220</v>
      </c>
      <c r="I610" s="26" t="s">
        <v>27</v>
      </c>
      <c r="J610" s="138"/>
      <c r="K610" s="142"/>
      <c r="L610" s="136"/>
      <c r="M610" s="136"/>
      <c r="R610" s="141"/>
    </row>
    <row r="611" spans="1:18" ht="15.75" customHeight="1">
      <c r="A611" s="14">
        <v>476</v>
      </c>
      <c r="B611" s="14" t="s">
        <v>930</v>
      </c>
      <c r="C611" s="16" t="s">
        <v>963</v>
      </c>
      <c r="D611" s="16" t="s">
        <v>964</v>
      </c>
      <c r="E611" s="25">
        <v>0</v>
      </c>
      <c r="F611" s="25">
        <v>0.46</v>
      </c>
      <c r="G611" s="25">
        <v>0.46</v>
      </c>
      <c r="H611" s="26">
        <v>1610</v>
      </c>
      <c r="I611" s="26" t="s">
        <v>15</v>
      </c>
      <c r="J611" s="138"/>
      <c r="K611" s="136"/>
      <c r="L611" s="136"/>
      <c r="M611" s="136"/>
      <c r="R611" s="141"/>
    </row>
    <row r="612" spans="1:18" ht="15.75" customHeight="1">
      <c r="A612" s="17"/>
      <c r="B612" s="17"/>
      <c r="C612" s="19"/>
      <c r="D612" s="19"/>
      <c r="E612" s="25">
        <v>0.49</v>
      </c>
      <c r="F612" s="25">
        <v>0.59</v>
      </c>
      <c r="G612" s="25">
        <v>0.1</v>
      </c>
      <c r="H612" s="26">
        <v>613</v>
      </c>
      <c r="I612" s="26" t="s">
        <v>27</v>
      </c>
      <c r="J612" s="138"/>
      <c r="K612" s="136"/>
      <c r="L612" s="136"/>
      <c r="M612" s="136"/>
      <c r="R612" s="141"/>
    </row>
    <row r="613" spans="1:18" ht="15.75" customHeight="1">
      <c r="A613" s="14">
        <v>477</v>
      </c>
      <c r="B613" s="14" t="s">
        <v>12</v>
      </c>
      <c r="C613" s="9" t="s">
        <v>965</v>
      </c>
      <c r="D613" s="9" t="s">
        <v>761</v>
      </c>
      <c r="E613" s="25">
        <v>0</v>
      </c>
      <c r="F613" s="25">
        <v>0.08</v>
      </c>
      <c r="G613" s="25">
        <v>0.08</v>
      </c>
      <c r="H613" s="26">
        <v>715</v>
      </c>
      <c r="I613" s="26" t="s">
        <v>58</v>
      </c>
      <c r="J613" s="108"/>
      <c r="K613" s="136"/>
      <c r="L613" s="136"/>
      <c r="M613" s="136"/>
      <c r="R613" s="141"/>
    </row>
    <row r="614" spans="1:18" ht="15.75" customHeight="1">
      <c r="A614" s="129"/>
      <c r="B614" s="129"/>
      <c r="C614" s="9"/>
      <c r="D614" s="9"/>
      <c r="E614" s="25">
        <v>0.08</v>
      </c>
      <c r="F614" s="25">
        <v>0.64</v>
      </c>
      <c r="G614" s="25">
        <v>0.56000000000000005</v>
      </c>
      <c r="H614" s="26">
        <v>5000</v>
      </c>
      <c r="I614" s="26" t="s">
        <v>58</v>
      </c>
      <c r="J614" s="108"/>
      <c r="K614" s="136"/>
      <c r="L614" s="136"/>
      <c r="M614" s="136"/>
      <c r="R614" s="141"/>
    </row>
    <row r="615" spans="1:18" ht="15.75" customHeight="1">
      <c r="A615" s="129"/>
      <c r="B615" s="129"/>
      <c r="C615" s="9"/>
      <c r="D615" s="9"/>
      <c r="E615" s="25">
        <v>0.72</v>
      </c>
      <c r="F615" s="25">
        <v>0.8</v>
      </c>
      <c r="G615" s="25">
        <v>0.16</v>
      </c>
      <c r="H615" s="26">
        <v>1430</v>
      </c>
      <c r="I615" s="26" t="s">
        <v>58</v>
      </c>
      <c r="J615" s="108"/>
      <c r="K615" s="136"/>
      <c r="L615" s="136"/>
      <c r="M615" s="136"/>
      <c r="R615" s="141"/>
    </row>
    <row r="616" spans="1:18" ht="15.75" customHeight="1">
      <c r="A616" s="129"/>
      <c r="B616" s="129"/>
      <c r="C616" s="9"/>
      <c r="D616" s="9"/>
      <c r="E616" s="25">
        <v>0.8</v>
      </c>
      <c r="F616" s="25">
        <v>1.18</v>
      </c>
      <c r="G616" s="25">
        <v>0.38</v>
      </c>
      <c r="H616" s="26">
        <v>730</v>
      </c>
      <c r="I616" s="26" t="s">
        <v>15</v>
      </c>
      <c r="J616" s="108"/>
      <c r="K616" s="136"/>
      <c r="L616" s="136"/>
      <c r="M616" s="136"/>
      <c r="R616" s="141"/>
    </row>
    <row r="617" spans="1:18" ht="15.75" customHeight="1">
      <c r="A617" s="17"/>
      <c r="B617" s="17"/>
      <c r="C617" s="9"/>
      <c r="D617" s="9"/>
      <c r="E617" s="25">
        <v>1.18</v>
      </c>
      <c r="F617" s="25">
        <v>1.27</v>
      </c>
      <c r="G617" s="25">
        <v>0.09</v>
      </c>
      <c r="H617" s="26">
        <v>884</v>
      </c>
      <c r="I617" s="26" t="s">
        <v>15</v>
      </c>
      <c r="J617" s="138"/>
      <c r="K617" s="136"/>
      <c r="L617" s="136"/>
      <c r="M617" s="136"/>
      <c r="R617" s="141"/>
    </row>
    <row r="618" spans="1:18" ht="15.75" customHeight="1">
      <c r="A618" s="3">
        <v>478</v>
      </c>
      <c r="B618" s="3" t="s">
        <v>930</v>
      </c>
      <c r="C618" s="105" t="s">
        <v>966</v>
      </c>
      <c r="D618" s="9" t="s">
        <v>967</v>
      </c>
      <c r="E618" s="25">
        <v>0</v>
      </c>
      <c r="F618" s="25">
        <v>0.28000000000000003</v>
      </c>
      <c r="G618" s="25">
        <v>0.28000000000000003</v>
      </c>
      <c r="H618" s="26">
        <v>1790</v>
      </c>
      <c r="I618" s="26" t="s">
        <v>58</v>
      </c>
      <c r="J618" s="108"/>
      <c r="K618" s="136"/>
      <c r="L618" s="136"/>
      <c r="M618" s="136"/>
      <c r="R618" s="141"/>
    </row>
    <row r="619" spans="1:18" ht="15.75" customHeight="1">
      <c r="A619" s="3">
        <v>479</v>
      </c>
      <c r="B619" s="3" t="s">
        <v>12</v>
      </c>
      <c r="C619" s="105" t="s">
        <v>968</v>
      </c>
      <c r="D619" s="9" t="s">
        <v>969</v>
      </c>
      <c r="E619" s="25">
        <v>0</v>
      </c>
      <c r="F619" s="25">
        <v>0.35699999999999998</v>
      </c>
      <c r="G619" s="25">
        <v>0.35699999999999998</v>
      </c>
      <c r="H619" s="26">
        <v>2314</v>
      </c>
      <c r="I619" s="26" t="s">
        <v>58</v>
      </c>
      <c r="J619" s="135"/>
      <c r="K619" s="136"/>
      <c r="L619" s="136"/>
      <c r="M619" s="136"/>
      <c r="R619" s="141"/>
    </row>
    <row r="620" spans="1:18" ht="15.75" customHeight="1">
      <c r="A620" s="3">
        <v>480</v>
      </c>
      <c r="B620" s="3" t="s">
        <v>12</v>
      </c>
      <c r="C620" s="105" t="s">
        <v>970</v>
      </c>
      <c r="D620" s="9" t="s">
        <v>971</v>
      </c>
      <c r="E620" s="25">
        <v>0</v>
      </c>
      <c r="F620" s="25">
        <v>0.22</v>
      </c>
      <c r="G620" s="25">
        <v>0.22</v>
      </c>
      <c r="H620" s="26">
        <v>985</v>
      </c>
      <c r="I620" s="26" t="s">
        <v>15</v>
      </c>
      <c r="J620" s="135"/>
      <c r="K620" s="136"/>
      <c r="L620" s="136"/>
      <c r="M620" s="136"/>
      <c r="R620" s="141"/>
    </row>
    <row r="621" spans="1:18" ht="15.75" customHeight="1">
      <c r="A621" s="14">
        <v>481</v>
      </c>
      <c r="B621" s="14" t="s">
        <v>930</v>
      </c>
      <c r="C621" s="9" t="s">
        <v>972</v>
      </c>
      <c r="D621" s="9" t="s">
        <v>82</v>
      </c>
      <c r="E621" s="25">
        <v>0</v>
      </c>
      <c r="F621" s="25">
        <v>0.254</v>
      </c>
      <c r="G621" s="25">
        <v>0.254</v>
      </c>
      <c r="H621" s="26">
        <v>1016</v>
      </c>
      <c r="I621" s="26" t="s">
        <v>58</v>
      </c>
      <c r="J621" s="138"/>
      <c r="K621" s="136"/>
      <c r="L621" s="136"/>
      <c r="M621" s="136"/>
      <c r="R621" s="141"/>
    </row>
    <row r="622" spans="1:18" ht="15.75" customHeight="1">
      <c r="A622" s="17"/>
      <c r="B622" s="17"/>
      <c r="C622" s="9"/>
      <c r="D622" s="9"/>
      <c r="E622" s="25">
        <v>0.254</v>
      </c>
      <c r="F622" s="25">
        <v>0.40400000000000003</v>
      </c>
      <c r="G622" s="25">
        <v>0.15</v>
      </c>
      <c r="H622" s="26">
        <v>600</v>
      </c>
      <c r="I622" s="26" t="s">
        <v>15</v>
      </c>
      <c r="J622" s="138"/>
      <c r="K622" s="136"/>
      <c r="L622" s="136"/>
      <c r="M622" s="136"/>
      <c r="R622" s="141"/>
    </row>
    <row r="623" spans="1:18" ht="15.75" customHeight="1">
      <c r="A623" s="14">
        <v>482</v>
      </c>
      <c r="B623" s="14" t="s">
        <v>930</v>
      </c>
      <c r="C623" s="9" t="s">
        <v>973</v>
      </c>
      <c r="D623" s="9" t="s">
        <v>412</v>
      </c>
      <c r="E623" s="25">
        <v>0</v>
      </c>
      <c r="F623" s="25">
        <v>0.16</v>
      </c>
      <c r="G623" s="25">
        <v>0.16</v>
      </c>
      <c r="H623" s="26">
        <v>690</v>
      </c>
      <c r="I623" s="26" t="s">
        <v>15</v>
      </c>
      <c r="J623" s="138"/>
      <c r="K623" s="136"/>
      <c r="L623" s="136"/>
      <c r="M623" s="136"/>
      <c r="R623" s="141"/>
    </row>
    <row r="624" spans="1:18" ht="15.75" customHeight="1">
      <c r="A624" s="129"/>
      <c r="B624" s="129"/>
      <c r="C624" s="9"/>
      <c r="D624" s="9"/>
      <c r="E624" s="25">
        <v>0.16</v>
      </c>
      <c r="F624" s="25">
        <v>0.3</v>
      </c>
      <c r="G624" s="25">
        <v>0.14000000000000001</v>
      </c>
      <c r="H624" s="26">
        <v>600</v>
      </c>
      <c r="I624" s="26" t="s">
        <v>15</v>
      </c>
      <c r="J624" s="138"/>
      <c r="K624" s="136"/>
      <c r="L624" s="136"/>
      <c r="M624" s="136"/>
      <c r="R624" s="141"/>
    </row>
    <row r="625" spans="1:18" ht="15.75" customHeight="1">
      <c r="A625" s="17"/>
      <c r="B625" s="17"/>
      <c r="C625" s="9"/>
      <c r="D625" s="9"/>
      <c r="E625" s="25">
        <v>0.3</v>
      </c>
      <c r="F625" s="25">
        <v>0.49</v>
      </c>
      <c r="G625" s="25">
        <v>0.19</v>
      </c>
      <c r="H625" s="26">
        <v>780</v>
      </c>
      <c r="I625" s="26" t="s">
        <v>15</v>
      </c>
      <c r="J625" s="138"/>
      <c r="K625" s="136"/>
      <c r="L625" s="136"/>
      <c r="M625" s="136"/>
      <c r="R625" s="141"/>
    </row>
    <row r="626" spans="1:18" ht="15.75" customHeight="1">
      <c r="A626" s="14">
        <v>483</v>
      </c>
      <c r="B626" s="14" t="s">
        <v>18</v>
      </c>
      <c r="C626" s="9" t="s">
        <v>974</v>
      </c>
      <c r="D626" s="9" t="s">
        <v>975</v>
      </c>
      <c r="E626" s="25">
        <v>0</v>
      </c>
      <c r="F626" s="25">
        <v>0.28000000000000003</v>
      </c>
      <c r="G626" s="25">
        <v>0.28000000000000003</v>
      </c>
      <c r="H626" s="26">
        <v>1880</v>
      </c>
      <c r="I626" s="26" t="s">
        <v>58</v>
      </c>
      <c r="J626" s="138"/>
      <c r="K626" s="136"/>
      <c r="L626" s="136"/>
      <c r="M626" s="136"/>
      <c r="R626" s="206"/>
    </row>
    <row r="627" spans="1:18" ht="15.75" customHeight="1">
      <c r="A627" s="129"/>
      <c r="B627" s="129"/>
      <c r="C627" s="9"/>
      <c r="D627" s="9"/>
      <c r="E627" s="25">
        <v>0.28000000000000003</v>
      </c>
      <c r="F627" s="25">
        <v>0.56000000000000005</v>
      </c>
      <c r="G627" s="25">
        <v>0.28000000000000003</v>
      </c>
      <c r="H627" s="26">
        <v>3480</v>
      </c>
      <c r="I627" s="26" t="s">
        <v>58</v>
      </c>
      <c r="J627" s="138"/>
      <c r="K627" s="142"/>
      <c r="L627" s="136"/>
      <c r="M627" s="136"/>
      <c r="R627" s="179"/>
    </row>
    <row r="628" spans="1:18" ht="15.75" customHeight="1">
      <c r="A628" s="129"/>
      <c r="B628" s="129"/>
      <c r="C628" s="9"/>
      <c r="D628" s="9"/>
      <c r="E628" s="25">
        <v>0.56000000000000005</v>
      </c>
      <c r="F628" s="25">
        <v>1.18</v>
      </c>
      <c r="G628" s="25">
        <v>0.62</v>
      </c>
      <c r="H628" s="26">
        <v>7700</v>
      </c>
      <c r="I628" s="26" t="s">
        <v>58</v>
      </c>
      <c r="J628" s="138"/>
      <c r="K628" s="142"/>
      <c r="L628" s="136"/>
      <c r="M628" s="136"/>
      <c r="R628" s="179"/>
    </row>
    <row r="629" spans="1:18" ht="99.75" customHeight="1">
      <c r="A629" s="17"/>
      <c r="B629" s="17"/>
      <c r="C629" s="9"/>
      <c r="D629" s="9"/>
      <c r="E629" s="25">
        <v>1.18</v>
      </c>
      <c r="F629" s="25">
        <v>1.44</v>
      </c>
      <c r="G629" s="25">
        <v>0.26</v>
      </c>
      <c r="H629" s="26">
        <v>3230</v>
      </c>
      <c r="I629" s="26" t="s">
        <v>58</v>
      </c>
      <c r="J629" s="138"/>
      <c r="K629" s="142"/>
      <c r="L629" s="136"/>
      <c r="M629" s="136"/>
      <c r="R629" s="179"/>
    </row>
    <row r="630" spans="1:18" ht="15.75" customHeight="1">
      <c r="A630" s="3">
        <v>484</v>
      </c>
      <c r="B630" s="3" t="s">
        <v>930</v>
      </c>
      <c r="C630" s="105" t="s">
        <v>976</v>
      </c>
      <c r="D630" s="9" t="s">
        <v>977</v>
      </c>
      <c r="E630" s="25">
        <v>0</v>
      </c>
      <c r="F630" s="25">
        <v>9.4E-2</v>
      </c>
      <c r="G630" s="25">
        <v>9.4E-2</v>
      </c>
      <c r="H630" s="26">
        <v>329</v>
      </c>
      <c r="I630" s="26" t="s">
        <v>15</v>
      </c>
      <c r="J630" s="135"/>
      <c r="K630" s="136"/>
      <c r="L630" s="136"/>
      <c r="M630" s="136"/>
      <c r="R630" s="141"/>
    </row>
    <row r="631" spans="1:18" ht="15.75" customHeight="1">
      <c r="A631" s="3">
        <v>485</v>
      </c>
      <c r="B631" s="3" t="s">
        <v>12</v>
      </c>
      <c r="C631" s="105" t="s">
        <v>978</v>
      </c>
      <c r="D631" s="9" t="s">
        <v>979</v>
      </c>
      <c r="E631" s="25">
        <v>0</v>
      </c>
      <c r="F631" s="25">
        <v>1.03</v>
      </c>
      <c r="G631" s="68">
        <v>1.03</v>
      </c>
      <c r="H631" s="44">
        <v>4120</v>
      </c>
      <c r="I631" s="26" t="s">
        <v>15</v>
      </c>
      <c r="J631" s="138"/>
      <c r="K631" s="136"/>
      <c r="L631" s="136"/>
      <c r="M631" s="136"/>
      <c r="R631" s="141"/>
    </row>
    <row r="632" spans="1:18" ht="15.75" customHeight="1">
      <c r="A632" s="3">
        <v>486</v>
      </c>
      <c r="B632" s="3" t="s">
        <v>12</v>
      </c>
      <c r="C632" s="105" t="s">
        <v>980</v>
      </c>
      <c r="D632" s="9" t="s">
        <v>981</v>
      </c>
      <c r="E632" s="25">
        <v>0</v>
      </c>
      <c r="F632" s="25">
        <v>0.152</v>
      </c>
      <c r="G632" s="68">
        <v>0.152</v>
      </c>
      <c r="H632" s="44">
        <v>912</v>
      </c>
      <c r="I632" s="26" t="s">
        <v>15</v>
      </c>
      <c r="J632" s="136"/>
      <c r="K632" s="136"/>
      <c r="L632" s="136"/>
      <c r="M632" s="136"/>
      <c r="R632" s="141"/>
    </row>
    <row r="633" spans="1:18" ht="15.75" customHeight="1">
      <c r="A633" s="14">
        <v>487</v>
      </c>
      <c r="B633" s="14" t="s">
        <v>18</v>
      </c>
      <c r="C633" s="8" t="s">
        <v>982</v>
      </c>
      <c r="D633" s="9" t="s">
        <v>983</v>
      </c>
      <c r="E633" s="25">
        <v>0</v>
      </c>
      <c r="F633" s="25">
        <v>8.5999999999999993E-2</v>
      </c>
      <c r="G633" s="68">
        <v>8.5999999999999993E-2</v>
      </c>
      <c r="H633" s="44">
        <v>902</v>
      </c>
      <c r="I633" s="3" t="s">
        <v>58</v>
      </c>
      <c r="J633" s="138"/>
      <c r="K633" s="136"/>
      <c r="L633" s="136"/>
      <c r="M633" s="136"/>
      <c r="R633" s="141"/>
    </row>
    <row r="634" spans="1:18" ht="15.75" customHeight="1">
      <c r="A634" s="129"/>
      <c r="B634" s="129"/>
      <c r="C634" s="8"/>
      <c r="D634" s="9"/>
      <c r="E634" s="25">
        <v>8.5999999999999993E-2</v>
      </c>
      <c r="F634" s="25">
        <v>0.23</v>
      </c>
      <c r="G634" s="68">
        <v>0.14399999999999999</v>
      </c>
      <c r="H634" s="44">
        <v>944</v>
      </c>
      <c r="I634" s="3" t="s">
        <v>58</v>
      </c>
      <c r="J634" s="138"/>
      <c r="K634" s="136"/>
      <c r="L634" s="136"/>
      <c r="M634" s="136"/>
      <c r="R634" s="141"/>
    </row>
    <row r="635" spans="1:18" ht="15.75" customHeight="1">
      <c r="A635" s="129"/>
      <c r="B635" s="129"/>
      <c r="C635" s="8"/>
      <c r="D635" s="9"/>
      <c r="E635" s="25">
        <v>0.23</v>
      </c>
      <c r="F635" s="25">
        <v>0.40200000000000002</v>
      </c>
      <c r="G635" s="68">
        <v>0.17199999999999999</v>
      </c>
      <c r="H635" s="44">
        <v>1915</v>
      </c>
      <c r="I635" s="3" t="s">
        <v>58</v>
      </c>
      <c r="J635" s="143"/>
      <c r="K635" s="143"/>
      <c r="L635" s="144"/>
      <c r="M635" s="145"/>
      <c r="R635" s="146"/>
    </row>
    <row r="636" spans="1:18" ht="15.75" customHeight="1">
      <c r="A636" s="129"/>
      <c r="B636" s="129"/>
      <c r="C636" s="8"/>
      <c r="D636" s="9"/>
      <c r="E636" s="25">
        <v>0.40200000000000002</v>
      </c>
      <c r="F636" s="25">
        <v>0.55100000000000005</v>
      </c>
      <c r="G636" s="68">
        <v>0.14899999999999999</v>
      </c>
      <c r="H636" s="44">
        <v>1043</v>
      </c>
      <c r="I636" s="3" t="s">
        <v>58</v>
      </c>
      <c r="J636" s="143"/>
      <c r="K636" s="143"/>
      <c r="L636" s="144"/>
      <c r="M636" s="145"/>
      <c r="R636" s="146"/>
    </row>
    <row r="637" spans="1:18" ht="15.75" customHeight="1">
      <c r="A637" s="17"/>
      <c r="B637" s="17"/>
      <c r="C637" s="8"/>
      <c r="D637" s="9"/>
      <c r="E637" s="25">
        <v>0.55100000000000005</v>
      </c>
      <c r="F637" s="25">
        <v>0.59799999999999998</v>
      </c>
      <c r="G637" s="68">
        <v>4.7E-2</v>
      </c>
      <c r="H637" s="44">
        <v>287</v>
      </c>
      <c r="I637" s="3" t="s">
        <v>163</v>
      </c>
      <c r="J637" s="143"/>
      <c r="K637" s="143"/>
      <c r="L637" s="144"/>
      <c r="M637" s="145"/>
      <c r="R637" s="146"/>
    </row>
    <row r="638" spans="1:18" ht="15.75" customHeight="1">
      <c r="A638" s="3">
        <v>488</v>
      </c>
      <c r="B638" s="3" t="s">
        <v>930</v>
      </c>
      <c r="C638" s="105" t="s">
        <v>984</v>
      </c>
      <c r="D638" s="9" t="s">
        <v>985</v>
      </c>
      <c r="E638" s="25">
        <v>0</v>
      </c>
      <c r="F638" s="25">
        <v>0.31</v>
      </c>
      <c r="G638" s="25">
        <v>0.31</v>
      </c>
      <c r="H638" s="26">
        <v>1705</v>
      </c>
      <c r="I638" s="26" t="s">
        <v>15</v>
      </c>
      <c r="J638" s="147"/>
      <c r="K638" s="143"/>
      <c r="L638" s="144"/>
      <c r="M638" s="138"/>
      <c r="R638" s="146"/>
    </row>
    <row r="639" spans="1:18" ht="15.75" customHeight="1">
      <c r="A639" s="3">
        <v>489</v>
      </c>
      <c r="B639" s="3" t="s">
        <v>930</v>
      </c>
      <c r="C639" s="105" t="s">
        <v>986</v>
      </c>
      <c r="D639" s="9" t="s">
        <v>987</v>
      </c>
      <c r="E639" s="25">
        <v>0</v>
      </c>
      <c r="F639" s="25">
        <v>0.19</v>
      </c>
      <c r="G639" s="68">
        <v>0.19</v>
      </c>
      <c r="H639" s="44">
        <v>1140</v>
      </c>
      <c r="I639" s="3" t="s">
        <v>15</v>
      </c>
      <c r="J639" s="138"/>
      <c r="K639" s="148"/>
      <c r="L639" s="149"/>
      <c r="M639" s="136"/>
      <c r="R639" s="141"/>
    </row>
    <row r="640" spans="1:18" ht="15.75" customHeight="1">
      <c r="A640" s="14">
        <v>490</v>
      </c>
      <c r="B640" s="14" t="s">
        <v>12</v>
      </c>
      <c r="C640" s="105" t="s">
        <v>988</v>
      </c>
      <c r="D640" s="9" t="s">
        <v>989</v>
      </c>
      <c r="E640" s="25">
        <v>0</v>
      </c>
      <c r="F640" s="25">
        <v>0.17799999999999999</v>
      </c>
      <c r="G640" s="25">
        <v>0.17799999999999999</v>
      </c>
      <c r="H640" s="27">
        <v>1447</v>
      </c>
      <c r="I640" s="3" t="s">
        <v>163</v>
      </c>
      <c r="J640" s="138"/>
      <c r="K640" s="136"/>
      <c r="L640" s="136"/>
      <c r="M640" s="136"/>
      <c r="R640" s="141"/>
    </row>
    <row r="641" spans="1:18" ht="15.75" customHeight="1">
      <c r="A641" s="17"/>
      <c r="B641" s="17"/>
      <c r="C641" s="105"/>
      <c r="D641" s="9"/>
      <c r="E641" s="25">
        <v>0.17799999999999999</v>
      </c>
      <c r="F641" s="25">
        <v>0.34699999999999998</v>
      </c>
      <c r="G641" s="25">
        <v>0.16900000000000001</v>
      </c>
      <c r="H641" s="27">
        <v>676</v>
      </c>
      <c r="I641" s="3" t="s">
        <v>15</v>
      </c>
      <c r="J641" s="138"/>
      <c r="K641" s="136"/>
      <c r="L641" s="136"/>
      <c r="M641" s="136"/>
      <c r="R641" s="141"/>
    </row>
    <row r="642" spans="1:18" ht="15.75" customHeight="1">
      <c r="A642" s="14">
        <v>491</v>
      </c>
      <c r="B642" s="14" t="s">
        <v>12</v>
      </c>
      <c r="C642" s="9" t="s">
        <v>990</v>
      </c>
      <c r="D642" s="9" t="s">
        <v>991</v>
      </c>
      <c r="E642" s="68">
        <v>0</v>
      </c>
      <c r="F642" s="25">
        <v>0.19500000000000001</v>
      </c>
      <c r="G642" s="25">
        <v>0.19500000000000001</v>
      </c>
      <c r="H642" s="26">
        <v>920</v>
      </c>
      <c r="I642" s="3" t="s">
        <v>58</v>
      </c>
      <c r="J642" s="138"/>
      <c r="K642" s="136"/>
      <c r="L642" s="136"/>
      <c r="M642" s="136"/>
      <c r="R642" s="141"/>
    </row>
    <row r="643" spans="1:18" ht="15.75" customHeight="1">
      <c r="A643" s="17"/>
      <c r="B643" s="17"/>
      <c r="C643" s="9"/>
      <c r="D643" s="9"/>
      <c r="E643" s="68">
        <v>0.19500000000000001</v>
      </c>
      <c r="F643" s="25">
        <v>0.5</v>
      </c>
      <c r="G643" s="25">
        <v>0.30499999999999999</v>
      </c>
      <c r="H643" s="26">
        <v>1220</v>
      </c>
      <c r="I643" s="3" t="s">
        <v>15</v>
      </c>
      <c r="J643" s="138"/>
      <c r="K643" s="136"/>
      <c r="L643" s="136"/>
      <c r="M643" s="136"/>
      <c r="R643" s="141"/>
    </row>
    <row r="644" spans="1:18" ht="15.75" customHeight="1">
      <c r="A644" s="3">
        <v>492</v>
      </c>
      <c r="B644" s="3" t="s">
        <v>930</v>
      </c>
      <c r="C644" s="105" t="s">
        <v>992</v>
      </c>
      <c r="D644" s="9" t="s">
        <v>993</v>
      </c>
      <c r="E644" s="25">
        <v>0</v>
      </c>
      <c r="F644" s="25">
        <v>0.39500000000000002</v>
      </c>
      <c r="G644" s="25">
        <v>0.39500000000000002</v>
      </c>
      <c r="H644" s="26">
        <v>1383</v>
      </c>
      <c r="I644" s="26" t="s">
        <v>15</v>
      </c>
      <c r="J644" s="136"/>
      <c r="K644" s="136"/>
      <c r="L644" s="136"/>
      <c r="M644" s="136"/>
      <c r="R644" s="141"/>
    </row>
    <row r="645" spans="1:18" ht="15.75" customHeight="1">
      <c r="A645" s="14">
        <v>493</v>
      </c>
      <c r="B645" s="14" t="s">
        <v>12</v>
      </c>
      <c r="C645" s="8" t="s">
        <v>994</v>
      </c>
      <c r="D645" s="9" t="s">
        <v>422</v>
      </c>
      <c r="E645" s="68">
        <v>0</v>
      </c>
      <c r="F645" s="68">
        <v>0.13400000000000001</v>
      </c>
      <c r="G645" s="68">
        <v>0.13400000000000001</v>
      </c>
      <c r="H645" s="44">
        <v>786</v>
      </c>
      <c r="I645" s="3" t="s">
        <v>58</v>
      </c>
      <c r="J645" s="135"/>
      <c r="K645" s="136"/>
      <c r="L645" s="136"/>
      <c r="M645" s="136"/>
      <c r="R645" s="141"/>
    </row>
    <row r="646" spans="1:18" ht="15.75" customHeight="1">
      <c r="A646" s="129"/>
      <c r="B646" s="129"/>
      <c r="C646" s="8"/>
      <c r="D646" s="9"/>
      <c r="E646" s="68">
        <v>0.13400000000000001</v>
      </c>
      <c r="F646" s="68">
        <v>0.19800000000000001</v>
      </c>
      <c r="G646" s="68">
        <v>6.4000000000000001E-2</v>
      </c>
      <c r="H646" s="44">
        <v>364</v>
      </c>
      <c r="I646" s="3" t="s">
        <v>58</v>
      </c>
      <c r="J646" s="135"/>
      <c r="K646" s="136"/>
      <c r="L646" s="136"/>
      <c r="M646" s="136"/>
      <c r="R646" s="141"/>
    </row>
    <row r="647" spans="1:18" ht="15.75" customHeight="1">
      <c r="A647" s="129"/>
      <c r="B647" s="129"/>
      <c r="C647" s="8"/>
      <c r="D647" s="9"/>
      <c r="E647" s="68">
        <v>0.19800000000000001</v>
      </c>
      <c r="F647" s="68">
        <v>0.60599999999999998</v>
      </c>
      <c r="G647" s="68">
        <v>0.40799999999999997</v>
      </c>
      <c r="H647" s="44">
        <v>2444</v>
      </c>
      <c r="I647" s="3" t="s">
        <v>58</v>
      </c>
      <c r="J647" s="135"/>
      <c r="K647" s="136"/>
      <c r="L647" s="136"/>
      <c r="M647" s="136"/>
      <c r="R647" s="141"/>
    </row>
    <row r="648" spans="1:18" ht="15.75" customHeight="1">
      <c r="A648" s="17"/>
      <c r="B648" s="17"/>
      <c r="C648" s="8"/>
      <c r="D648" s="9"/>
      <c r="E648" s="68">
        <v>0.60599999999999998</v>
      </c>
      <c r="F648" s="68">
        <v>0.79</v>
      </c>
      <c r="G648" s="68">
        <v>0.184</v>
      </c>
      <c r="H648" s="44">
        <v>823</v>
      </c>
      <c r="I648" s="3" t="s">
        <v>15</v>
      </c>
      <c r="J648" s="135"/>
      <c r="K648" s="136"/>
      <c r="L648" s="136"/>
      <c r="M648" s="136"/>
      <c r="R648" s="141"/>
    </row>
    <row r="649" spans="1:18" ht="15.75" customHeight="1">
      <c r="A649" s="3">
        <v>494</v>
      </c>
      <c r="B649" s="3" t="s">
        <v>12</v>
      </c>
      <c r="C649" s="105" t="s">
        <v>995</v>
      </c>
      <c r="D649" s="9" t="s">
        <v>996</v>
      </c>
      <c r="E649" s="68">
        <v>0</v>
      </c>
      <c r="F649" s="68">
        <v>0.51</v>
      </c>
      <c r="G649" s="68">
        <v>0.51</v>
      </c>
      <c r="H649" s="44">
        <v>2805</v>
      </c>
      <c r="I649" s="3" t="s">
        <v>15</v>
      </c>
      <c r="J649" s="138"/>
      <c r="K649" s="136"/>
      <c r="L649" s="136"/>
      <c r="M649" s="136"/>
      <c r="R649" s="141"/>
    </row>
    <row r="650" spans="1:18" ht="15.75" customHeight="1">
      <c r="A650" s="14">
        <v>495</v>
      </c>
      <c r="B650" s="14" t="s">
        <v>12</v>
      </c>
      <c r="C650" s="8" t="s">
        <v>997</v>
      </c>
      <c r="D650" s="9" t="s">
        <v>60</v>
      </c>
      <c r="E650" s="68">
        <v>0</v>
      </c>
      <c r="F650" s="68">
        <v>0.09</v>
      </c>
      <c r="G650" s="25">
        <v>0.09</v>
      </c>
      <c r="H650" s="27">
        <v>360</v>
      </c>
      <c r="I650" s="26" t="s">
        <v>15</v>
      </c>
      <c r="J650" s="138"/>
      <c r="K650" s="136"/>
      <c r="L650" s="136"/>
      <c r="M650" s="136"/>
      <c r="R650" s="141"/>
    </row>
    <row r="651" spans="1:18" ht="15.75" customHeight="1">
      <c r="A651" s="17"/>
      <c r="B651" s="17"/>
      <c r="C651" s="8"/>
      <c r="D651" s="9"/>
      <c r="E651" s="68">
        <v>0.09</v>
      </c>
      <c r="F651" s="68">
        <v>0.21</v>
      </c>
      <c r="G651" s="25">
        <v>0.12</v>
      </c>
      <c r="H651" s="27">
        <v>480</v>
      </c>
      <c r="I651" s="26" t="s">
        <v>58</v>
      </c>
      <c r="J651" s="138"/>
      <c r="K651" s="136"/>
      <c r="L651" s="136"/>
      <c r="M651" s="136"/>
      <c r="R651" s="141"/>
    </row>
    <row r="652" spans="1:18" ht="15.75" customHeight="1">
      <c r="A652" s="3">
        <v>496</v>
      </c>
      <c r="B652" s="3" t="s">
        <v>12</v>
      </c>
      <c r="C652" s="105" t="s">
        <v>998</v>
      </c>
      <c r="D652" s="9" t="s">
        <v>999</v>
      </c>
      <c r="E652" s="68">
        <v>0</v>
      </c>
      <c r="F652" s="68">
        <v>0.49199999999999999</v>
      </c>
      <c r="G652" s="68">
        <v>0.49199999999999999</v>
      </c>
      <c r="H652" s="44">
        <v>2366</v>
      </c>
      <c r="I652" s="3" t="s">
        <v>15</v>
      </c>
      <c r="J652" s="135"/>
      <c r="K652" s="136"/>
      <c r="L652" s="136"/>
      <c r="M652" s="136"/>
      <c r="R652" s="141"/>
    </row>
    <row r="653" spans="1:18" ht="15.75" customHeight="1">
      <c r="A653" s="14">
        <v>497</v>
      </c>
      <c r="B653" s="14" t="s">
        <v>12</v>
      </c>
      <c r="C653" s="8" t="s">
        <v>1000</v>
      </c>
      <c r="D653" s="9" t="s">
        <v>1001</v>
      </c>
      <c r="E653" s="68">
        <v>0</v>
      </c>
      <c r="F653" s="68">
        <v>0.16500000000000001</v>
      </c>
      <c r="G653" s="68">
        <v>0.16500000000000001</v>
      </c>
      <c r="H653" s="44">
        <v>1090</v>
      </c>
      <c r="I653" s="26" t="s">
        <v>58</v>
      </c>
      <c r="J653" s="138"/>
      <c r="K653" s="136"/>
      <c r="L653" s="136"/>
      <c r="M653" s="136"/>
      <c r="R653" s="141"/>
    </row>
    <row r="654" spans="1:18" ht="15.75" customHeight="1">
      <c r="A654" s="17"/>
      <c r="B654" s="17"/>
      <c r="C654" s="8"/>
      <c r="D654" s="9"/>
      <c r="E654" s="68">
        <v>0.16500000000000001</v>
      </c>
      <c r="F654" s="68">
        <v>0.25700000000000001</v>
      </c>
      <c r="G654" s="68">
        <v>9.1999999999999998E-2</v>
      </c>
      <c r="H654" s="44">
        <v>506</v>
      </c>
      <c r="I654" s="26" t="s">
        <v>27</v>
      </c>
      <c r="J654" s="150"/>
      <c r="K654" s="136"/>
      <c r="L654" s="136"/>
      <c r="M654" s="136"/>
      <c r="R654" s="141"/>
    </row>
    <row r="655" spans="1:18" ht="15.75" customHeight="1">
      <c r="A655" s="3">
        <v>498</v>
      </c>
      <c r="B655" s="3" t="s">
        <v>18</v>
      </c>
      <c r="C655" s="105" t="s">
        <v>1002</v>
      </c>
      <c r="D655" s="9" t="s">
        <v>1003</v>
      </c>
      <c r="E655" s="68">
        <v>0</v>
      </c>
      <c r="F655" s="68">
        <v>0.36</v>
      </c>
      <c r="G655" s="68">
        <v>0.36</v>
      </c>
      <c r="H655" s="44">
        <v>2820</v>
      </c>
      <c r="I655" s="3" t="s">
        <v>58</v>
      </c>
      <c r="J655" s="138"/>
      <c r="K655" s="136"/>
      <c r="L655" s="136"/>
      <c r="M655" s="136"/>
      <c r="R655" s="141"/>
    </row>
    <row r="656" spans="1:18" ht="15.75" customHeight="1">
      <c r="A656" s="3">
        <v>499</v>
      </c>
      <c r="B656" s="3" t="s">
        <v>12</v>
      </c>
      <c r="C656" s="105" t="s">
        <v>1004</v>
      </c>
      <c r="D656" s="9" t="s">
        <v>78</v>
      </c>
      <c r="E656" s="25">
        <v>0</v>
      </c>
      <c r="F656" s="25">
        <v>0.21</v>
      </c>
      <c r="G656" s="25">
        <v>0.21</v>
      </c>
      <c r="H656" s="26">
        <v>1050</v>
      </c>
      <c r="I656" s="26" t="s">
        <v>15</v>
      </c>
      <c r="J656" s="138"/>
      <c r="K656" s="136"/>
      <c r="L656" s="136"/>
      <c r="M656" s="136"/>
      <c r="R656" s="141"/>
    </row>
    <row r="657" spans="1:18" ht="15.75" customHeight="1">
      <c r="A657" s="14">
        <v>500</v>
      </c>
      <c r="B657" s="14" t="s">
        <v>18</v>
      </c>
      <c r="C657" s="9" t="s">
        <v>1005</v>
      </c>
      <c r="D657" s="16" t="s">
        <v>270</v>
      </c>
      <c r="E657" s="25">
        <v>0</v>
      </c>
      <c r="F657" s="25">
        <v>9.6000000000000002E-2</v>
      </c>
      <c r="G657" s="25">
        <v>9.6000000000000002E-2</v>
      </c>
      <c r="H657" s="26">
        <v>384</v>
      </c>
      <c r="I657" s="26" t="s">
        <v>27</v>
      </c>
      <c r="J657" s="138"/>
      <c r="K657" s="136"/>
      <c r="L657" s="136"/>
      <c r="M657" s="136"/>
      <c r="R657" s="141"/>
    </row>
    <row r="658" spans="1:18" ht="15.75" customHeight="1">
      <c r="A658" s="129"/>
      <c r="B658" s="129"/>
      <c r="C658" s="9"/>
      <c r="D658" s="151"/>
      <c r="E658" s="25">
        <v>9.6000000000000002E-2</v>
      </c>
      <c r="F658" s="25">
        <v>0.27</v>
      </c>
      <c r="G658" s="25">
        <v>0.17399999999999999</v>
      </c>
      <c r="H658" s="26">
        <v>696</v>
      </c>
      <c r="I658" s="26" t="s">
        <v>15</v>
      </c>
      <c r="J658" s="138"/>
      <c r="K658" s="136"/>
      <c r="L658" s="136"/>
      <c r="M658" s="136"/>
      <c r="R658" s="141"/>
    </row>
    <row r="659" spans="1:18" ht="15.75" customHeight="1">
      <c r="A659" s="129"/>
      <c r="B659" s="129"/>
      <c r="C659" s="9"/>
      <c r="D659" s="151"/>
      <c r="E659" s="25">
        <v>0.27</v>
      </c>
      <c r="F659" s="25">
        <v>0.73</v>
      </c>
      <c r="G659" s="25">
        <v>0.46</v>
      </c>
      <c r="H659" s="26">
        <v>3780</v>
      </c>
      <c r="I659" s="26" t="s">
        <v>58</v>
      </c>
      <c r="J659" s="138"/>
      <c r="K659" s="136"/>
      <c r="L659" s="136"/>
      <c r="M659" s="136"/>
      <c r="R659" s="141"/>
    </row>
    <row r="660" spans="1:18" ht="15.75" customHeight="1">
      <c r="A660" s="129"/>
      <c r="B660" s="129"/>
      <c r="C660" s="9"/>
      <c r="D660" s="151"/>
      <c r="E660" s="25">
        <v>0.73</v>
      </c>
      <c r="F660" s="25">
        <v>0.9</v>
      </c>
      <c r="G660" s="25">
        <v>0.17</v>
      </c>
      <c r="H660" s="26">
        <v>1365</v>
      </c>
      <c r="I660" s="26" t="s">
        <v>58</v>
      </c>
      <c r="J660" s="138"/>
      <c r="K660" s="136"/>
      <c r="L660" s="136"/>
      <c r="M660" s="136"/>
      <c r="R660" s="141"/>
    </row>
    <row r="661" spans="1:18" ht="15.75" customHeight="1">
      <c r="A661" s="129"/>
      <c r="B661" s="129"/>
      <c r="C661" s="9"/>
      <c r="D661" s="151"/>
      <c r="E661" s="25">
        <v>0.9</v>
      </c>
      <c r="F661" s="25">
        <v>1.22</v>
      </c>
      <c r="G661" s="25">
        <v>0.32</v>
      </c>
      <c r="H661" s="26">
        <v>2330</v>
      </c>
      <c r="I661" s="26" t="s">
        <v>58</v>
      </c>
      <c r="J661" s="138"/>
      <c r="K661" s="136"/>
      <c r="L661" s="136"/>
      <c r="M661" s="136"/>
      <c r="R661" s="141"/>
    </row>
    <row r="662" spans="1:18" ht="15.75" customHeight="1">
      <c r="A662" s="129"/>
      <c r="B662" s="129"/>
      <c r="C662" s="9"/>
      <c r="D662" s="151"/>
      <c r="E662" s="25">
        <v>1.22</v>
      </c>
      <c r="F662" s="25">
        <v>1.48</v>
      </c>
      <c r="G662" s="25">
        <v>0.26</v>
      </c>
      <c r="H662" s="26">
        <v>2300</v>
      </c>
      <c r="I662" s="26" t="s">
        <v>58</v>
      </c>
      <c r="J662" s="138"/>
      <c r="K662" s="136"/>
      <c r="L662" s="136"/>
      <c r="M662" s="136"/>
      <c r="R662" s="141"/>
    </row>
    <row r="663" spans="1:18" ht="15.75" customHeight="1">
      <c r="A663" s="17"/>
      <c r="B663" s="17"/>
      <c r="C663" s="9"/>
      <c r="D663" s="19"/>
      <c r="E663" s="25">
        <v>1.48</v>
      </c>
      <c r="F663" s="25">
        <v>1.9930000000000001</v>
      </c>
      <c r="G663" s="25">
        <v>0.51300000000000001</v>
      </c>
      <c r="H663" s="26">
        <v>3250</v>
      </c>
      <c r="I663" s="26" t="s">
        <v>58</v>
      </c>
      <c r="J663" s="138"/>
      <c r="K663" s="136"/>
      <c r="L663" s="136"/>
      <c r="M663" s="136"/>
      <c r="R663" s="141"/>
    </row>
    <row r="664" spans="1:18" ht="15.75" customHeight="1">
      <c r="A664" s="3">
        <v>501</v>
      </c>
      <c r="B664" s="3" t="s">
        <v>18</v>
      </c>
      <c r="C664" s="105" t="s">
        <v>1006</v>
      </c>
      <c r="D664" s="9" t="s">
        <v>1007</v>
      </c>
      <c r="E664" s="25">
        <v>0</v>
      </c>
      <c r="F664" s="25">
        <v>1.38</v>
      </c>
      <c r="G664" s="25">
        <v>1.38</v>
      </c>
      <c r="H664" s="26">
        <v>9210</v>
      </c>
      <c r="I664" s="26" t="s">
        <v>15</v>
      </c>
      <c r="J664" s="138"/>
      <c r="K664" s="136"/>
      <c r="L664" s="136"/>
      <c r="M664" s="136"/>
      <c r="R664" s="141"/>
    </row>
    <row r="665" spans="1:18" ht="15.75" customHeight="1">
      <c r="A665" s="3">
        <v>502</v>
      </c>
      <c r="B665" s="3" t="s">
        <v>12</v>
      </c>
      <c r="C665" s="105" t="s">
        <v>1008</v>
      </c>
      <c r="D665" s="9" t="s">
        <v>548</v>
      </c>
      <c r="E665" s="25">
        <v>0</v>
      </c>
      <c r="F665" s="25">
        <v>0.25</v>
      </c>
      <c r="G665" s="25">
        <v>0.25</v>
      </c>
      <c r="H665" s="26">
        <v>1500</v>
      </c>
      <c r="I665" s="26" t="s">
        <v>15</v>
      </c>
      <c r="J665" s="138"/>
      <c r="K665" s="136"/>
      <c r="L665" s="136"/>
      <c r="M665" s="136"/>
      <c r="R665" s="141"/>
    </row>
    <row r="666" spans="1:18" ht="15.75" customHeight="1">
      <c r="A666" s="3">
        <v>503</v>
      </c>
      <c r="B666" s="3" t="s">
        <v>12</v>
      </c>
      <c r="C666" s="105" t="s">
        <v>1009</v>
      </c>
      <c r="D666" s="9" t="s">
        <v>72</v>
      </c>
      <c r="E666" s="25">
        <v>0</v>
      </c>
      <c r="F666" s="25">
        <v>0.16</v>
      </c>
      <c r="G666" s="25">
        <v>0.16</v>
      </c>
      <c r="H666" s="26">
        <v>800</v>
      </c>
      <c r="I666" s="26" t="s">
        <v>15</v>
      </c>
      <c r="J666" s="138"/>
      <c r="K666" s="136"/>
      <c r="L666" s="136"/>
      <c r="M666" s="136"/>
      <c r="R666" s="141"/>
    </row>
    <row r="667" spans="1:18" ht="15.75" customHeight="1">
      <c r="A667" s="14">
        <v>504</v>
      </c>
      <c r="B667" s="14" t="s">
        <v>12</v>
      </c>
      <c r="C667" s="105" t="s">
        <v>1010</v>
      </c>
      <c r="D667" s="9" t="s">
        <v>1011</v>
      </c>
      <c r="E667" s="25">
        <v>0</v>
      </c>
      <c r="F667" s="25">
        <v>0.27200000000000002</v>
      </c>
      <c r="G667" s="25">
        <v>0.23200000000000001</v>
      </c>
      <c r="H667" s="26">
        <v>1195</v>
      </c>
      <c r="I667" s="26" t="s">
        <v>15</v>
      </c>
      <c r="J667" s="152"/>
      <c r="K667" s="136"/>
      <c r="L667" s="136"/>
      <c r="M667" s="136"/>
      <c r="R667" s="141"/>
    </row>
    <row r="668" spans="1:18" ht="15.75" customHeight="1">
      <c r="A668" s="17"/>
      <c r="B668" s="17"/>
      <c r="C668" s="105"/>
      <c r="D668" s="9"/>
      <c r="E668" s="25">
        <v>0.23200000000000001</v>
      </c>
      <c r="F668" s="25">
        <v>0.27200000000000002</v>
      </c>
      <c r="G668" s="25">
        <v>0.04</v>
      </c>
      <c r="H668" s="26">
        <v>195</v>
      </c>
      <c r="I668" s="26" t="s">
        <v>27</v>
      </c>
      <c r="J668" s="152"/>
      <c r="K668" s="136"/>
      <c r="L668" s="136"/>
      <c r="M668" s="136"/>
      <c r="R668" s="141"/>
    </row>
    <row r="669" spans="1:18" ht="15.75" customHeight="1">
      <c r="A669" s="14">
        <v>505</v>
      </c>
      <c r="B669" s="14" t="s">
        <v>18</v>
      </c>
      <c r="C669" s="9" t="s">
        <v>1012</v>
      </c>
      <c r="D669" s="9" t="s">
        <v>765</v>
      </c>
      <c r="E669" s="25">
        <v>0</v>
      </c>
      <c r="F669" s="25">
        <v>1.244</v>
      </c>
      <c r="G669" s="25">
        <v>1.244</v>
      </c>
      <c r="H669" s="26">
        <v>9330</v>
      </c>
      <c r="I669" s="26" t="s">
        <v>58</v>
      </c>
      <c r="J669" s="138"/>
      <c r="K669" s="136"/>
      <c r="L669" s="136"/>
      <c r="M669" s="136"/>
      <c r="R669" s="141"/>
    </row>
    <row r="670" spans="1:18" ht="15.75" customHeight="1">
      <c r="A670" s="129"/>
      <c r="B670" s="129"/>
      <c r="C670" s="9"/>
      <c r="D670" s="9"/>
      <c r="E670" s="25">
        <v>1.244</v>
      </c>
      <c r="F670" s="25">
        <v>1.351</v>
      </c>
      <c r="G670" s="25">
        <v>0.11</v>
      </c>
      <c r="H670" s="26">
        <v>1426</v>
      </c>
      <c r="I670" s="26" t="s">
        <v>15</v>
      </c>
      <c r="J670" s="138"/>
      <c r="K670" s="136"/>
      <c r="L670" s="136"/>
      <c r="M670" s="136"/>
      <c r="R670" s="141"/>
    </row>
    <row r="671" spans="1:18" ht="15.75" customHeight="1">
      <c r="A671" s="17"/>
      <c r="B671" s="17"/>
      <c r="C671" s="9"/>
      <c r="D671" s="9"/>
      <c r="E671" s="25">
        <v>1.351</v>
      </c>
      <c r="F671" s="25">
        <v>1.421</v>
      </c>
      <c r="G671" s="25">
        <v>7.0000000000000007E-2</v>
      </c>
      <c r="H671" s="26">
        <v>1200</v>
      </c>
      <c r="I671" s="26" t="s">
        <v>58</v>
      </c>
      <c r="J671" s="138"/>
      <c r="K671" s="136"/>
      <c r="L671" s="136"/>
      <c r="M671" s="136"/>
      <c r="R671" s="141"/>
    </row>
    <row r="672" spans="1:18" ht="15.75" customHeight="1">
      <c r="A672" s="14">
        <v>506</v>
      </c>
      <c r="B672" s="14" t="s">
        <v>18</v>
      </c>
      <c r="C672" s="9" t="s">
        <v>1013</v>
      </c>
      <c r="D672" s="9" t="s">
        <v>1014</v>
      </c>
      <c r="E672" s="25">
        <v>0</v>
      </c>
      <c r="F672" s="25">
        <v>0.21</v>
      </c>
      <c r="G672" s="25">
        <v>0.21</v>
      </c>
      <c r="H672" s="26">
        <v>1470</v>
      </c>
      <c r="I672" s="26" t="s">
        <v>58</v>
      </c>
      <c r="J672" s="136"/>
      <c r="K672" s="136"/>
      <c r="L672" s="136"/>
      <c r="M672" s="136"/>
      <c r="R672" s="141"/>
    </row>
    <row r="673" spans="1:18" ht="26.25" customHeight="1">
      <c r="A673" s="17"/>
      <c r="B673" s="17"/>
      <c r="C673" s="9"/>
      <c r="D673" s="9"/>
      <c r="E673" s="25">
        <v>0.21</v>
      </c>
      <c r="F673" s="25">
        <v>1.23</v>
      </c>
      <c r="G673" s="25">
        <v>1.02</v>
      </c>
      <c r="H673" s="26">
        <v>6171</v>
      </c>
      <c r="I673" s="26" t="s">
        <v>58</v>
      </c>
      <c r="J673" s="138"/>
      <c r="K673" s="136"/>
      <c r="L673" s="136"/>
      <c r="M673" s="136"/>
      <c r="R673" s="141"/>
    </row>
    <row r="674" spans="1:18" ht="15.75" customHeight="1">
      <c r="A674" s="14">
        <v>507</v>
      </c>
      <c r="B674" s="14" t="s">
        <v>18</v>
      </c>
      <c r="C674" s="9" t="s">
        <v>1015</v>
      </c>
      <c r="D674" s="9" t="s">
        <v>701</v>
      </c>
      <c r="E674" s="25">
        <v>0</v>
      </c>
      <c r="F674" s="25">
        <v>0.65</v>
      </c>
      <c r="G674" s="25">
        <v>0.65</v>
      </c>
      <c r="H674" s="26">
        <v>5910</v>
      </c>
      <c r="I674" s="26" t="s">
        <v>58</v>
      </c>
      <c r="J674" s="138"/>
      <c r="K674" s="136"/>
      <c r="L674" s="136"/>
      <c r="M674" s="136"/>
      <c r="R674" s="141"/>
    </row>
    <row r="675" spans="1:18" ht="15.75" customHeight="1">
      <c r="A675" s="129"/>
      <c r="B675" s="129"/>
      <c r="C675" s="9"/>
      <c r="D675" s="9"/>
      <c r="E675" s="25">
        <v>0</v>
      </c>
      <c r="F675" s="25">
        <v>0.76</v>
      </c>
      <c r="G675" s="25">
        <v>0.76</v>
      </c>
      <c r="H675" s="26">
        <v>3800</v>
      </c>
      <c r="I675" s="26" t="s">
        <v>58</v>
      </c>
      <c r="J675" s="136"/>
      <c r="K675" s="136"/>
      <c r="L675" s="136"/>
      <c r="M675" s="136"/>
      <c r="R675" s="141"/>
    </row>
    <row r="676" spans="1:18" ht="15.75" customHeight="1">
      <c r="A676" s="129"/>
      <c r="B676" s="129"/>
      <c r="C676" s="9"/>
      <c r="D676" s="9"/>
      <c r="E676" s="25">
        <v>0</v>
      </c>
      <c r="F676" s="25">
        <v>0.06</v>
      </c>
      <c r="G676" s="25">
        <v>0.06</v>
      </c>
      <c r="H676" s="26">
        <v>360</v>
      </c>
      <c r="I676" s="26" t="s">
        <v>58</v>
      </c>
      <c r="J676" s="138"/>
      <c r="K676" s="136"/>
      <c r="L676" s="136"/>
      <c r="M676" s="136"/>
      <c r="R676" s="141"/>
    </row>
    <row r="677" spans="1:18" ht="15.75" customHeight="1">
      <c r="A677" s="17"/>
      <c r="B677" s="17"/>
      <c r="C677" s="9"/>
      <c r="D677" s="9"/>
      <c r="E677" s="25">
        <v>0</v>
      </c>
      <c r="F677" s="25">
        <v>9.7000000000000003E-2</v>
      </c>
      <c r="G677" s="25">
        <v>9.7000000000000003E-2</v>
      </c>
      <c r="H677" s="26">
        <v>582</v>
      </c>
      <c r="I677" s="26" t="s">
        <v>58</v>
      </c>
      <c r="J677" s="138"/>
      <c r="K677" s="136"/>
      <c r="L677" s="136"/>
      <c r="M677" s="136"/>
      <c r="R677" s="141"/>
    </row>
    <row r="678" spans="1:18" ht="15.75" customHeight="1">
      <c r="A678" s="14">
        <v>508</v>
      </c>
      <c r="B678" s="14" t="s">
        <v>18</v>
      </c>
      <c r="C678" s="9" t="s">
        <v>1016</v>
      </c>
      <c r="D678" s="9" t="s">
        <v>1017</v>
      </c>
      <c r="E678" s="25">
        <v>0</v>
      </c>
      <c r="F678" s="25">
        <v>0.53</v>
      </c>
      <c r="G678" s="25">
        <v>0.53</v>
      </c>
      <c r="H678" s="26">
        <v>3344</v>
      </c>
      <c r="I678" s="26" t="s">
        <v>58</v>
      </c>
      <c r="J678" s="138"/>
      <c r="K678" s="142"/>
      <c r="L678" s="136"/>
      <c r="M678" s="136"/>
      <c r="R678" s="141"/>
    </row>
    <row r="679" spans="1:18" ht="29.25" customHeight="1">
      <c r="A679" s="17"/>
      <c r="B679" s="17"/>
      <c r="C679" s="9"/>
      <c r="D679" s="9"/>
      <c r="E679" s="25">
        <v>0.55000000000000004</v>
      </c>
      <c r="F679" s="25">
        <v>1.76</v>
      </c>
      <c r="G679" s="25">
        <v>1.21</v>
      </c>
      <c r="H679" s="26">
        <v>12365</v>
      </c>
      <c r="I679" s="26" t="s">
        <v>58</v>
      </c>
      <c r="J679" s="138"/>
      <c r="K679" s="136"/>
      <c r="L679" s="136"/>
      <c r="M679" s="136"/>
      <c r="R679" s="141"/>
    </row>
    <row r="680" spans="1:18" ht="15.75" customHeight="1">
      <c r="A680" s="14">
        <v>509</v>
      </c>
      <c r="B680" s="14" t="s">
        <v>12</v>
      </c>
      <c r="C680" s="9" t="s">
        <v>1018</v>
      </c>
      <c r="D680" s="9" t="s">
        <v>1019</v>
      </c>
      <c r="E680" s="25">
        <v>0</v>
      </c>
      <c r="F680" s="25">
        <v>0.154</v>
      </c>
      <c r="G680" s="25">
        <v>0.154</v>
      </c>
      <c r="H680" s="137">
        <v>647</v>
      </c>
      <c r="I680" s="26" t="s">
        <v>58</v>
      </c>
      <c r="J680" s="136"/>
      <c r="K680" s="136"/>
      <c r="L680" s="136"/>
      <c r="M680" s="136"/>
      <c r="R680" s="141"/>
    </row>
    <row r="681" spans="1:18" ht="15.75" customHeight="1">
      <c r="A681" s="17"/>
      <c r="B681" s="17"/>
      <c r="C681" s="9"/>
      <c r="D681" s="9"/>
      <c r="E681" s="25">
        <v>0.154</v>
      </c>
      <c r="F681" s="25">
        <v>0.27200000000000002</v>
      </c>
      <c r="G681" s="25">
        <v>0.11799999999999999</v>
      </c>
      <c r="H681" s="26">
        <v>391</v>
      </c>
      <c r="I681" s="26" t="s">
        <v>15</v>
      </c>
      <c r="J681" s="138"/>
      <c r="K681" s="136"/>
      <c r="L681" s="136"/>
      <c r="M681" s="136"/>
      <c r="R681" s="141"/>
    </row>
    <row r="682" spans="1:18" ht="15.75" customHeight="1">
      <c r="A682" s="14">
        <v>510</v>
      </c>
      <c r="B682" s="14" t="s">
        <v>18</v>
      </c>
      <c r="C682" s="9" t="s">
        <v>1020</v>
      </c>
      <c r="D682" s="9" t="s">
        <v>76</v>
      </c>
      <c r="E682" s="25">
        <v>0</v>
      </c>
      <c r="F682" s="25">
        <v>0.26</v>
      </c>
      <c r="G682" s="25">
        <v>0.26</v>
      </c>
      <c r="H682" s="26">
        <v>2100</v>
      </c>
      <c r="I682" s="26" t="s">
        <v>58</v>
      </c>
      <c r="J682" s="138"/>
      <c r="K682" s="136"/>
      <c r="L682" s="136"/>
      <c r="M682" s="136"/>
      <c r="R682" s="141"/>
    </row>
    <row r="683" spans="1:18" ht="36.75" customHeight="1">
      <c r="A683" s="17"/>
      <c r="B683" s="17"/>
      <c r="C683" s="9"/>
      <c r="D683" s="9"/>
      <c r="E683" s="25">
        <v>0.26</v>
      </c>
      <c r="F683" s="25">
        <v>1.53</v>
      </c>
      <c r="G683" s="25">
        <v>1.27</v>
      </c>
      <c r="H683" s="26">
        <v>9525</v>
      </c>
      <c r="I683" s="26" t="s">
        <v>58</v>
      </c>
      <c r="J683" s="138"/>
      <c r="K683" s="136"/>
      <c r="L683" s="136"/>
      <c r="M683" s="136"/>
      <c r="R683" s="141"/>
    </row>
    <row r="684" spans="1:18" ht="15.75" customHeight="1">
      <c r="A684" s="3">
        <v>511</v>
      </c>
      <c r="B684" s="3" t="s">
        <v>12</v>
      </c>
      <c r="C684" s="105" t="s">
        <v>1021</v>
      </c>
      <c r="D684" s="9" t="s">
        <v>1022</v>
      </c>
      <c r="E684" s="25">
        <v>0</v>
      </c>
      <c r="F684" s="25">
        <v>0.26</v>
      </c>
      <c r="G684" s="25">
        <v>0.26</v>
      </c>
      <c r="H684" s="26">
        <v>2150</v>
      </c>
      <c r="I684" s="26" t="s">
        <v>58</v>
      </c>
      <c r="J684" s="138"/>
      <c r="K684" s="136"/>
      <c r="L684" s="136"/>
      <c r="M684" s="136"/>
      <c r="R684" s="141"/>
    </row>
    <row r="685" spans="1:18" ht="15.75" customHeight="1">
      <c r="A685" s="3">
        <v>512</v>
      </c>
      <c r="B685" s="3" t="s">
        <v>18</v>
      </c>
      <c r="C685" s="105" t="s">
        <v>1023</v>
      </c>
      <c r="D685" s="9" t="s">
        <v>84</v>
      </c>
      <c r="E685" s="25">
        <v>0</v>
      </c>
      <c r="F685" s="25">
        <v>0.82799999999999996</v>
      </c>
      <c r="G685" s="25">
        <v>0.82799999999999996</v>
      </c>
      <c r="H685" s="26">
        <v>7452</v>
      </c>
      <c r="I685" s="26" t="s">
        <v>58</v>
      </c>
      <c r="J685" s="138"/>
      <c r="K685" s="136"/>
      <c r="L685" s="136"/>
      <c r="M685" s="136"/>
      <c r="R685" s="141"/>
    </row>
    <row r="686" spans="1:18" ht="15.75" customHeight="1">
      <c r="A686" s="3">
        <v>513</v>
      </c>
      <c r="B686" s="3" t="s">
        <v>12</v>
      </c>
      <c r="C686" s="105" t="s">
        <v>1024</v>
      </c>
      <c r="D686" s="9" t="s">
        <v>1025</v>
      </c>
      <c r="E686" s="25">
        <v>0</v>
      </c>
      <c r="F686" s="25">
        <v>0.18</v>
      </c>
      <c r="G686" s="25">
        <v>0.18</v>
      </c>
      <c r="H686" s="26">
        <v>1190</v>
      </c>
      <c r="I686" s="26" t="s">
        <v>58</v>
      </c>
      <c r="J686" s="138"/>
      <c r="K686" s="136"/>
      <c r="L686" s="136"/>
      <c r="M686" s="136"/>
      <c r="R686" s="141"/>
    </row>
    <row r="687" spans="1:18" ht="15.75" customHeight="1">
      <c r="A687" s="14">
        <v>514</v>
      </c>
      <c r="B687" s="14" t="s">
        <v>12</v>
      </c>
      <c r="C687" s="9" t="s">
        <v>1026</v>
      </c>
      <c r="D687" s="9" t="s">
        <v>68</v>
      </c>
      <c r="E687" s="25">
        <v>0</v>
      </c>
      <c r="F687" s="25">
        <v>0.30499999999999999</v>
      </c>
      <c r="G687" s="25">
        <v>0.30499999999999999</v>
      </c>
      <c r="H687" s="26">
        <v>1525</v>
      </c>
      <c r="I687" s="26" t="s">
        <v>15</v>
      </c>
      <c r="J687" s="138"/>
      <c r="K687" s="136"/>
      <c r="L687" s="136"/>
      <c r="M687" s="136"/>
      <c r="R687" s="141"/>
    </row>
    <row r="688" spans="1:18" ht="15.75" customHeight="1">
      <c r="A688" s="17"/>
      <c r="B688" s="17"/>
      <c r="C688" s="9"/>
      <c r="D688" s="9"/>
      <c r="E688" s="25">
        <v>0.30499999999999999</v>
      </c>
      <c r="F688" s="25">
        <v>0.68</v>
      </c>
      <c r="G688" s="25">
        <v>0.375</v>
      </c>
      <c r="H688" s="26">
        <v>2033</v>
      </c>
      <c r="I688" s="26" t="s">
        <v>15</v>
      </c>
      <c r="J688" s="138"/>
      <c r="K688" s="136"/>
      <c r="L688" s="136"/>
      <c r="M688" s="136"/>
      <c r="R688" s="141"/>
    </row>
    <row r="689" spans="1:18" ht="15.75" customHeight="1">
      <c r="A689" s="14">
        <v>515</v>
      </c>
      <c r="B689" s="14" t="s">
        <v>12</v>
      </c>
      <c r="C689" s="9" t="s">
        <v>1027</v>
      </c>
      <c r="D689" s="9" t="s">
        <v>811</v>
      </c>
      <c r="E689" s="25">
        <v>0</v>
      </c>
      <c r="F689" s="25">
        <v>0.124</v>
      </c>
      <c r="G689" s="25">
        <v>0.124</v>
      </c>
      <c r="H689" s="26">
        <v>732</v>
      </c>
      <c r="I689" s="26" t="s">
        <v>58</v>
      </c>
      <c r="J689" s="140"/>
      <c r="K689" s="136"/>
      <c r="L689" s="136"/>
      <c r="M689" s="136"/>
      <c r="R689" s="141"/>
    </row>
    <row r="690" spans="1:18" ht="15.75" customHeight="1">
      <c r="A690" s="17"/>
      <c r="B690" s="17"/>
      <c r="C690" s="9"/>
      <c r="D690" s="9"/>
      <c r="E690" s="25">
        <v>0.124</v>
      </c>
      <c r="F690" s="25">
        <v>0.23400000000000001</v>
      </c>
      <c r="G690" s="25">
        <v>0.11</v>
      </c>
      <c r="H690" s="26">
        <v>1122</v>
      </c>
      <c r="I690" s="26" t="s">
        <v>163</v>
      </c>
      <c r="J690" s="138"/>
      <c r="K690" s="136"/>
      <c r="L690" s="136"/>
      <c r="M690" s="136"/>
      <c r="R690" s="141"/>
    </row>
    <row r="691" spans="1:18" ht="15.75" customHeight="1">
      <c r="A691" s="3">
        <v>516</v>
      </c>
      <c r="B691" s="3" t="s">
        <v>12</v>
      </c>
      <c r="C691" s="105" t="s">
        <v>1028</v>
      </c>
      <c r="D691" s="9" t="s">
        <v>1029</v>
      </c>
      <c r="E691" s="25">
        <v>0</v>
      </c>
      <c r="F691" s="25">
        <v>0.13900000000000001</v>
      </c>
      <c r="G691" s="25">
        <v>0.13900000000000001</v>
      </c>
      <c r="H691" s="26">
        <v>1057</v>
      </c>
      <c r="I691" s="26" t="s">
        <v>58</v>
      </c>
      <c r="J691" s="138"/>
      <c r="K691" s="136"/>
      <c r="L691" s="136"/>
      <c r="M691" s="136"/>
      <c r="R691" s="141"/>
    </row>
    <row r="692" spans="1:18" ht="15.75" customHeight="1">
      <c r="A692" s="3">
        <v>517</v>
      </c>
      <c r="B692" s="3" t="s">
        <v>12</v>
      </c>
      <c r="C692" s="105" t="s">
        <v>1030</v>
      </c>
      <c r="D692" s="9" t="s">
        <v>1031</v>
      </c>
      <c r="E692" s="25">
        <v>0</v>
      </c>
      <c r="F692" s="25">
        <v>0.18260000000000001</v>
      </c>
      <c r="G692" s="25">
        <v>0.18260000000000001</v>
      </c>
      <c r="H692" s="26">
        <v>1545</v>
      </c>
      <c r="I692" s="26" t="s">
        <v>58</v>
      </c>
      <c r="J692" s="138"/>
      <c r="K692" s="136"/>
      <c r="L692" s="136"/>
      <c r="M692" s="136"/>
      <c r="R692" s="141"/>
    </row>
    <row r="693" spans="1:18" ht="15.75" customHeight="1">
      <c r="A693" s="14">
        <v>518</v>
      </c>
      <c r="B693" s="14" t="s">
        <v>18</v>
      </c>
      <c r="C693" s="9" t="s">
        <v>1032</v>
      </c>
      <c r="D693" s="9" t="s">
        <v>427</v>
      </c>
      <c r="E693" s="25">
        <v>0</v>
      </c>
      <c r="F693" s="25">
        <v>1.1559999999999999</v>
      </c>
      <c r="G693" s="25">
        <v>1.1559999999999999</v>
      </c>
      <c r="H693" s="26">
        <v>12140</v>
      </c>
      <c r="I693" s="26" t="s">
        <v>58</v>
      </c>
      <c r="J693" s="138"/>
      <c r="K693" s="136"/>
      <c r="L693" s="136"/>
      <c r="M693" s="136"/>
      <c r="R693" s="141"/>
    </row>
    <row r="694" spans="1:18" ht="15.75" customHeight="1">
      <c r="A694" s="17"/>
      <c r="B694" s="17"/>
      <c r="C694" s="9"/>
      <c r="D694" s="9"/>
      <c r="E694" s="25">
        <v>1.1559999999999999</v>
      </c>
      <c r="F694" s="25">
        <v>1.51</v>
      </c>
      <c r="G694" s="25">
        <v>0.35399999999999998</v>
      </c>
      <c r="H694" s="26">
        <v>2655</v>
      </c>
      <c r="I694" s="26" t="s">
        <v>58</v>
      </c>
      <c r="J694" s="67"/>
      <c r="K694" s="142"/>
      <c r="L694" s="136"/>
      <c r="M694" s="136"/>
      <c r="R694" s="141"/>
    </row>
    <row r="695" spans="1:18" ht="15.75" customHeight="1">
      <c r="A695" s="14">
        <v>519</v>
      </c>
      <c r="B695" s="14" t="s">
        <v>12</v>
      </c>
      <c r="C695" s="9" t="s">
        <v>1033</v>
      </c>
      <c r="D695" s="9" t="s">
        <v>1034</v>
      </c>
      <c r="E695" s="25">
        <v>0</v>
      </c>
      <c r="F695" s="25">
        <v>0.39</v>
      </c>
      <c r="G695" s="25">
        <v>0.39</v>
      </c>
      <c r="H695" s="26">
        <v>2340</v>
      </c>
      <c r="I695" s="26" t="s">
        <v>58</v>
      </c>
      <c r="J695" s="138"/>
      <c r="K695" s="136"/>
      <c r="L695" s="136"/>
      <c r="M695" s="136"/>
      <c r="R695" s="141"/>
    </row>
    <row r="696" spans="1:18" ht="36.75" customHeight="1">
      <c r="A696" s="17"/>
      <c r="B696" s="17"/>
      <c r="C696" s="9"/>
      <c r="D696" s="9"/>
      <c r="E696" s="25">
        <v>0.39</v>
      </c>
      <c r="F696" s="25">
        <v>0.75</v>
      </c>
      <c r="G696" s="25">
        <v>0.36</v>
      </c>
      <c r="H696" s="26">
        <v>2020</v>
      </c>
      <c r="I696" s="26" t="s">
        <v>58</v>
      </c>
      <c r="J696" s="138"/>
      <c r="K696" s="136"/>
      <c r="L696" s="136"/>
      <c r="M696" s="136"/>
      <c r="R696" s="141"/>
    </row>
    <row r="697" spans="1:18" ht="15.75" customHeight="1">
      <c r="A697" s="14">
        <v>520</v>
      </c>
      <c r="B697" s="14" t="s">
        <v>12</v>
      </c>
      <c r="C697" s="9" t="s">
        <v>1035</v>
      </c>
      <c r="D697" s="9" t="s">
        <v>1036</v>
      </c>
      <c r="E697" s="25">
        <v>0</v>
      </c>
      <c r="F697" s="25">
        <v>0.18</v>
      </c>
      <c r="G697" s="25">
        <v>0.18</v>
      </c>
      <c r="H697" s="26">
        <v>1200</v>
      </c>
      <c r="I697" s="26" t="s">
        <v>58</v>
      </c>
      <c r="J697" s="138"/>
      <c r="K697" s="136"/>
      <c r="L697" s="136"/>
      <c r="M697" s="136"/>
      <c r="R697" s="141"/>
    </row>
    <row r="698" spans="1:18" ht="15.75" customHeight="1">
      <c r="A698" s="129"/>
      <c r="B698" s="129"/>
      <c r="C698" s="9"/>
      <c r="D698" s="9"/>
      <c r="E698" s="25">
        <v>0.18</v>
      </c>
      <c r="F698" s="25">
        <v>0.52</v>
      </c>
      <c r="G698" s="25">
        <v>0.34</v>
      </c>
      <c r="H698" s="26">
        <v>1970</v>
      </c>
      <c r="I698" s="26" t="s">
        <v>15</v>
      </c>
      <c r="J698" s="138"/>
      <c r="K698" s="136"/>
      <c r="L698" s="136"/>
      <c r="M698" s="136"/>
      <c r="R698" s="141"/>
    </row>
    <row r="699" spans="1:18" ht="15.75" customHeight="1">
      <c r="A699" s="129"/>
      <c r="B699" s="129"/>
      <c r="C699" s="9"/>
      <c r="D699" s="9"/>
      <c r="E699" s="25">
        <v>0.52</v>
      </c>
      <c r="F699" s="25">
        <v>0.59</v>
      </c>
      <c r="G699" s="25">
        <v>7.0000000000000007E-2</v>
      </c>
      <c r="H699" s="26">
        <v>250</v>
      </c>
      <c r="I699" s="26" t="s">
        <v>15</v>
      </c>
      <c r="J699" s="138"/>
      <c r="K699" s="136"/>
      <c r="L699" s="136"/>
      <c r="M699" s="136"/>
      <c r="R699" s="141"/>
    </row>
    <row r="700" spans="1:18" ht="15.75" customHeight="1">
      <c r="A700" s="129"/>
      <c r="B700" s="129"/>
      <c r="C700" s="9"/>
      <c r="D700" s="9"/>
      <c r="E700" s="25">
        <v>0.59</v>
      </c>
      <c r="F700" s="25">
        <v>0.84</v>
      </c>
      <c r="G700" s="25">
        <v>0.25</v>
      </c>
      <c r="H700" s="26">
        <v>1450</v>
      </c>
      <c r="I700" s="26" t="s">
        <v>15</v>
      </c>
      <c r="J700" s="138"/>
      <c r="K700" s="136"/>
      <c r="L700" s="136"/>
      <c r="M700" s="136"/>
      <c r="R700" s="141"/>
    </row>
    <row r="701" spans="1:18" ht="15.75" customHeight="1">
      <c r="A701" s="17"/>
      <c r="B701" s="17"/>
      <c r="C701" s="9"/>
      <c r="D701" s="9"/>
      <c r="E701" s="25">
        <v>0.84</v>
      </c>
      <c r="F701" s="25">
        <v>2.67</v>
      </c>
      <c r="G701" s="25">
        <v>1.83</v>
      </c>
      <c r="H701" s="26">
        <v>9150</v>
      </c>
      <c r="I701" s="26" t="s">
        <v>15</v>
      </c>
      <c r="J701" s="138"/>
      <c r="K701" s="142"/>
      <c r="L701" s="136"/>
      <c r="M701" s="136"/>
      <c r="R701" s="141"/>
    </row>
    <row r="702" spans="1:18" ht="15.75" customHeight="1">
      <c r="A702" s="14">
        <v>521</v>
      </c>
      <c r="B702" s="14" t="s">
        <v>953</v>
      </c>
      <c r="C702" s="9" t="s">
        <v>1037</v>
      </c>
      <c r="D702" s="9" t="s">
        <v>1038</v>
      </c>
      <c r="E702" s="25">
        <v>0</v>
      </c>
      <c r="F702" s="25">
        <v>0.32</v>
      </c>
      <c r="G702" s="25">
        <v>0.32</v>
      </c>
      <c r="H702" s="26">
        <v>2240</v>
      </c>
      <c r="I702" s="26" t="s">
        <v>58</v>
      </c>
      <c r="J702" s="67"/>
      <c r="K702" s="136"/>
      <c r="L702" s="136"/>
      <c r="M702" s="136"/>
      <c r="R702" s="141"/>
    </row>
    <row r="703" spans="1:18" ht="33" customHeight="1">
      <c r="A703" s="17"/>
      <c r="B703" s="17"/>
      <c r="C703" s="9"/>
      <c r="D703" s="9"/>
      <c r="E703" s="25">
        <v>0.32</v>
      </c>
      <c r="F703" s="25">
        <v>0.51</v>
      </c>
      <c r="G703" s="25">
        <v>0.19</v>
      </c>
      <c r="H703" s="26">
        <v>1367</v>
      </c>
      <c r="I703" s="26" t="s">
        <v>58</v>
      </c>
      <c r="J703" s="67"/>
      <c r="K703" s="136"/>
      <c r="L703" s="136"/>
      <c r="M703" s="136"/>
      <c r="R703" s="141"/>
    </row>
    <row r="704" spans="1:18" ht="36.75" customHeight="1">
      <c r="A704" s="14">
        <v>522</v>
      </c>
      <c r="B704" s="14" t="s">
        <v>12</v>
      </c>
      <c r="C704" s="9" t="s">
        <v>1039</v>
      </c>
      <c r="D704" s="9" t="s">
        <v>296</v>
      </c>
      <c r="E704" s="25">
        <v>0</v>
      </c>
      <c r="F704" s="25">
        <v>0.64</v>
      </c>
      <c r="G704" s="25">
        <v>0.64</v>
      </c>
      <c r="H704" s="26">
        <v>4160</v>
      </c>
      <c r="I704" s="26" t="s">
        <v>58</v>
      </c>
      <c r="J704" s="138"/>
      <c r="K704" s="136"/>
      <c r="L704" s="136"/>
      <c r="M704" s="136"/>
      <c r="R704" s="141"/>
    </row>
    <row r="705" spans="1:18" ht="49.5" customHeight="1">
      <c r="A705" s="17"/>
      <c r="B705" s="17"/>
      <c r="C705" s="9"/>
      <c r="D705" s="9"/>
      <c r="E705" s="25">
        <v>0.64</v>
      </c>
      <c r="F705" s="25">
        <v>1.59</v>
      </c>
      <c r="G705" s="25">
        <v>0.95</v>
      </c>
      <c r="H705" s="26">
        <v>19080</v>
      </c>
      <c r="I705" s="26" t="s">
        <v>58</v>
      </c>
      <c r="J705" s="138"/>
      <c r="K705" s="142"/>
      <c r="L705" s="136"/>
      <c r="M705" s="136"/>
      <c r="R705" s="141"/>
    </row>
    <row r="706" spans="1:18" ht="15.75" customHeight="1">
      <c r="A706" s="14">
        <v>523</v>
      </c>
      <c r="B706" s="14" t="s">
        <v>930</v>
      </c>
      <c r="C706" s="9" t="s">
        <v>1040</v>
      </c>
      <c r="D706" s="9" t="s">
        <v>866</v>
      </c>
      <c r="E706" s="25">
        <v>0</v>
      </c>
      <c r="F706" s="25">
        <v>0.09</v>
      </c>
      <c r="G706" s="25">
        <v>0.09</v>
      </c>
      <c r="H706" s="26">
        <v>270</v>
      </c>
      <c r="I706" s="26" t="s">
        <v>15</v>
      </c>
      <c r="J706" s="142"/>
      <c r="K706" s="136"/>
      <c r="L706" s="136"/>
      <c r="M706" s="136"/>
      <c r="R706" s="141"/>
    </row>
    <row r="707" spans="1:18" ht="15.75" customHeight="1">
      <c r="A707" s="129"/>
      <c r="B707" s="129"/>
      <c r="C707" s="9"/>
      <c r="D707" s="9"/>
      <c r="E707" s="25">
        <v>0.09</v>
      </c>
      <c r="F707" s="25">
        <v>0.20599999999999999</v>
      </c>
      <c r="G707" s="25">
        <v>0.11600000000000001</v>
      </c>
      <c r="H707" s="26">
        <v>371</v>
      </c>
      <c r="I707" s="26" t="s">
        <v>15</v>
      </c>
      <c r="J707" s="136"/>
      <c r="K707" s="136"/>
      <c r="L707" s="136"/>
      <c r="M707" s="136"/>
      <c r="R707" s="141"/>
    </row>
    <row r="708" spans="1:18" ht="15.75" customHeight="1">
      <c r="A708" s="17"/>
      <c r="B708" s="17"/>
      <c r="C708" s="9"/>
      <c r="D708" s="9"/>
      <c r="E708" s="25">
        <v>0.20599999999999999</v>
      </c>
      <c r="F708" s="25">
        <v>0.224</v>
      </c>
      <c r="G708" s="25">
        <v>1.7999999999999999E-2</v>
      </c>
      <c r="H708" s="26">
        <v>54</v>
      </c>
      <c r="I708" s="26" t="s">
        <v>58</v>
      </c>
      <c r="J708" s="138"/>
      <c r="K708" s="136"/>
      <c r="L708" s="136"/>
      <c r="M708" s="136"/>
      <c r="R708" s="141"/>
    </row>
    <row r="709" spans="1:18" ht="15.75" customHeight="1">
      <c r="A709" s="3">
        <v>524</v>
      </c>
      <c r="B709" s="3" t="s">
        <v>930</v>
      </c>
      <c r="C709" s="105" t="s">
        <v>1041</v>
      </c>
      <c r="D709" s="9" t="s">
        <v>121</v>
      </c>
      <c r="E709" s="25">
        <v>0</v>
      </c>
      <c r="F709" s="25">
        <v>0.222</v>
      </c>
      <c r="G709" s="25">
        <v>0.222</v>
      </c>
      <c r="H709" s="26">
        <v>1000</v>
      </c>
      <c r="I709" s="26" t="s">
        <v>15</v>
      </c>
      <c r="J709" s="138"/>
      <c r="K709" s="136"/>
      <c r="L709" s="136"/>
      <c r="M709" s="136"/>
      <c r="R709" s="141"/>
    </row>
    <row r="710" spans="1:18" ht="15.75" customHeight="1">
      <c r="A710" s="14">
        <v>525</v>
      </c>
      <c r="B710" s="14" t="s">
        <v>12</v>
      </c>
      <c r="C710" s="9" t="s">
        <v>1042</v>
      </c>
      <c r="D710" s="9" t="s">
        <v>1043</v>
      </c>
      <c r="E710" s="25">
        <v>0</v>
      </c>
      <c r="F710" s="25">
        <v>0.39</v>
      </c>
      <c r="G710" s="25">
        <v>0.39</v>
      </c>
      <c r="H710" s="26">
        <v>1560</v>
      </c>
      <c r="I710" s="26" t="s">
        <v>15</v>
      </c>
      <c r="J710" s="138"/>
      <c r="K710" s="136"/>
      <c r="L710" s="136"/>
      <c r="M710" s="136"/>
      <c r="R710" s="141"/>
    </row>
    <row r="711" spans="1:18" ht="15.75" customHeight="1">
      <c r="A711" s="129"/>
      <c r="B711" s="129"/>
      <c r="C711" s="9"/>
      <c r="D711" s="9"/>
      <c r="E711" s="25">
        <v>0.39</v>
      </c>
      <c r="F711" s="25">
        <v>0.81</v>
      </c>
      <c r="G711" s="25">
        <v>0.42</v>
      </c>
      <c r="H711" s="26">
        <v>1680</v>
      </c>
      <c r="I711" s="26" t="s">
        <v>15</v>
      </c>
      <c r="J711" s="138"/>
      <c r="K711" s="142"/>
      <c r="L711" s="136"/>
      <c r="M711" s="136"/>
      <c r="R711" s="141"/>
    </row>
    <row r="712" spans="1:18" ht="48" customHeight="1">
      <c r="A712" s="17"/>
      <c r="B712" s="17"/>
      <c r="C712" s="9"/>
      <c r="D712" s="9"/>
      <c r="E712" s="25">
        <v>0.81</v>
      </c>
      <c r="F712" s="25">
        <v>1.3</v>
      </c>
      <c r="G712" s="25">
        <v>0.49099999999999999</v>
      </c>
      <c r="H712" s="26">
        <v>2973</v>
      </c>
      <c r="I712" s="26" t="s">
        <v>15</v>
      </c>
      <c r="J712" s="138"/>
      <c r="K712" s="136"/>
      <c r="L712" s="136"/>
      <c r="M712" s="136"/>
      <c r="R712" s="141"/>
    </row>
    <row r="713" spans="1:18" ht="15.75" customHeight="1">
      <c r="A713" s="3">
        <v>526</v>
      </c>
      <c r="B713" s="3" t="s">
        <v>930</v>
      </c>
      <c r="C713" s="105" t="s">
        <v>1044</v>
      </c>
      <c r="D713" s="9" t="s">
        <v>1045</v>
      </c>
      <c r="E713" s="25">
        <v>0</v>
      </c>
      <c r="F713" s="25">
        <v>0.31</v>
      </c>
      <c r="G713" s="25">
        <v>0.31</v>
      </c>
      <c r="H713" s="26">
        <v>1253</v>
      </c>
      <c r="I713" s="26" t="s">
        <v>15</v>
      </c>
      <c r="J713" s="138"/>
      <c r="K713" s="142"/>
      <c r="L713" s="136"/>
      <c r="M713" s="136"/>
      <c r="R713" s="141"/>
    </row>
    <row r="714" spans="1:18" ht="23.25" customHeight="1">
      <c r="A714" s="14">
        <v>527</v>
      </c>
      <c r="B714" s="14" t="s">
        <v>930</v>
      </c>
      <c r="C714" s="16" t="s">
        <v>1046</v>
      </c>
      <c r="D714" s="16" t="s">
        <v>1047</v>
      </c>
      <c r="E714" s="25">
        <v>0</v>
      </c>
      <c r="F714" s="25">
        <v>5.5E-2</v>
      </c>
      <c r="G714" s="25">
        <v>5.5E-2</v>
      </c>
      <c r="H714" s="26">
        <v>220</v>
      </c>
      <c r="I714" s="26" t="s">
        <v>27</v>
      </c>
      <c r="J714" s="138"/>
      <c r="K714" s="136"/>
      <c r="L714" s="136"/>
      <c r="M714" s="136"/>
      <c r="R714" s="141"/>
    </row>
    <row r="715" spans="1:18" ht="15.75" customHeight="1">
      <c r="A715" s="129"/>
      <c r="B715" s="129"/>
      <c r="C715" s="19"/>
      <c r="D715" s="19"/>
      <c r="E715" s="25">
        <v>5.5E-2</v>
      </c>
      <c r="F715" s="25">
        <v>0.107</v>
      </c>
      <c r="G715" s="25">
        <v>5.1999999999999998E-2</v>
      </c>
      <c r="H715" s="26">
        <v>208</v>
      </c>
      <c r="I715" s="26" t="s">
        <v>15</v>
      </c>
      <c r="J715" s="138"/>
      <c r="K715" s="136"/>
      <c r="L715" s="136"/>
      <c r="M715" s="136"/>
      <c r="R715" s="141"/>
    </row>
    <row r="716" spans="1:18" ht="15.75" customHeight="1">
      <c r="A716" s="14">
        <v>528</v>
      </c>
      <c r="B716" s="14" t="s">
        <v>12</v>
      </c>
      <c r="C716" s="9" t="s">
        <v>1048</v>
      </c>
      <c r="D716" s="9" t="s">
        <v>1049</v>
      </c>
      <c r="E716" s="25">
        <v>0</v>
      </c>
      <c r="F716" s="25">
        <v>0.4</v>
      </c>
      <c r="G716" s="25">
        <v>0.4</v>
      </c>
      <c r="H716" s="26">
        <v>2000</v>
      </c>
      <c r="I716" s="26" t="s">
        <v>15</v>
      </c>
      <c r="J716" s="138"/>
      <c r="K716" s="136"/>
      <c r="L716" s="136"/>
      <c r="M716" s="136"/>
      <c r="R716" s="141"/>
    </row>
    <row r="717" spans="1:18" ht="31.5" customHeight="1">
      <c r="A717" s="17"/>
      <c r="B717" s="17"/>
      <c r="C717" s="9"/>
      <c r="D717" s="9"/>
      <c r="E717" s="25">
        <v>0.4</v>
      </c>
      <c r="F717" s="25">
        <v>0.88500000000000001</v>
      </c>
      <c r="G717" s="25">
        <v>0.48499999999999999</v>
      </c>
      <c r="H717" s="26">
        <v>2425</v>
      </c>
      <c r="I717" s="26" t="s">
        <v>15</v>
      </c>
      <c r="J717" s="138"/>
      <c r="K717" s="136"/>
      <c r="L717" s="136"/>
      <c r="M717" s="136"/>
      <c r="R717" s="141"/>
    </row>
    <row r="718" spans="1:18" ht="15.75" customHeight="1">
      <c r="A718" s="3">
        <v>529</v>
      </c>
      <c r="B718" s="3" t="s">
        <v>12</v>
      </c>
      <c r="C718" s="105" t="s">
        <v>1050</v>
      </c>
      <c r="D718" s="9" t="s">
        <v>1051</v>
      </c>
      <c r="E718" s="25">
        <v>0</v>
      </c>
      <c r="F718" s="25">
        <v>0.17</v>
      </c>
      <c r="G718" s="25">
        <v>0.17</v>
      </c>
      <c r="H718" s="26">
        <v>820</v>
      </c>
      <c r="I718" s="26" t="s">
        <v>58</v>
      </c>
      <c r="J718" s="138"/>
      <c r="K718" s="136"/>
      <c r="L718" s="136"/>
      <c r="M718" s="136"/>
      <c r="R718" s="141"/>
    </row>
    <row r="719" spans="1:18" ht="24.75" customHeight="1">
      <c r="A719" s="14">
        <v>530</v>
      </c>
      <c r="B719" s="14" t="s">
        <v>930</v>
      </c>
      <c r="C719" s="16" t="s">
        <v>1052</v>
      </c>
      <c r="D719" s="16" t="s">
        <v>1053</v>
      </c>
      <c r="E719" s="153">
        <v>0</v>
      </c>
      <c r="F719" s="153">
        <v>0.217</v>
      </c>
      <c r="G719" s="153">
        <v>0.217</v>
      </c>
      <c r="H719" s="9">
        <v>1085</v>
      </c>
      <c r="I719" s="8" t="s">
        <v>1054</v>
      </c>
      <c r="J719" s="154"/>
      <c r="K719" s="136"/>
      <c r="L719" s="136"/>
      <c r="M719" s="136"/>
      <c r="R719" s="141"/>
    </row>
    <row r="720" spans="1:18" ht="15.75" customHeight="1">
      <c r="A720" s="129"/>
      <c r="B720" s="129"/>
      <c r="C720" s="151"/>
      <c r="D720" s="151"/>
      <c r="E720" s="153">
        <v>0.217</v>
      </c>
      <c r="F720" s="153">
        <v>0.24</v>
      </c>
      <c r="G720" s="153">
        <v>2.3E-2</v>
      </c>
      <c r="H720" s="9">
        <v>103.5</v>
      </c>
      <c r="I720" s="9" t="s">
        <v>15</v>
      </c>
      <c r="J720" s="155"/>
      <c r="K720" s="136"/>
      <c r="L720" s="136"/>
      <c r="M720" s="136"/>
      <c r="R720" s="141"/>
    </row>
    <row r="721" spans="1:18" ht="15.75" customHeight="1">
      <c r="A721" s="129"/>
      <c r="B721" s="129"/>
      <c r="C721" s="151"/>
      <c r="D721" s="151"/>
      <c r="E721" s="153">
        <v>0.24</v>
      </c>
      <c r="F721" s="153">
        <v>0.29499999999999998</v>
      </c>
      <c r="G721" s="153">
        <v>0.05</v>
      </c>
      <c r="H721" s="9">
        <v>200</v>
      </c>
      <c r="I721" s="156" t="s">
        <v>15</v>
      </c>
      <c r="J721" s="154"/>
      <c r="K721" s="136"/>
      <c r="L721" s="136"/>
      <c r="M721" s="136"/>
      <c r="R721" s="141"/>
    </row>
    <row r="722" spans="1:18" ht="15.75" customHeight="1">
      <c r="A722" s="129"/>
      <c r="B722" s="129"/>
      <c r="C722" s="151"/>
      <c r="D722" s="151"/>
      <c r="E722" s="153">
        <v>0.29499999999999998</v>
      </c>
      <c r="F722" s="153">
        <v>0.46</v>
      </c>
      <c r="G722" s="153">
        <v>0.16500000000000001</v>
      </c>
      <c r="H722" s="9">
        <v>660</v>
      </c>
      <c r="I722" s="9" t="s">
        <v>27</v>
      </c>
      <c r="J722" s="154"/>
      <c r="K722" s="136"/>
      <c r="L722" s="136"/>
      <c r="M722" s="136"/>
      <c r="R722" s="141"/>
    </row>
    <row r="723" spans="1:18" ht="15.75" customHeight="1">
      <c r="A723" s="17"/>
      <c r="B723" s="17"/>
      <c r="C723" s="19"/>
      <c r="D723" s="19"/>
      <c r="E723" s="153">
        <v>0.46</v>
      </c>
      <c r="F723" s="153">
        <v>0.58499999999999996</v>
      </c>
      <c r="G723" s="153">
        <v>0.125</v>
      </c>
      <c r="H723" s="9">
        <v>500</v>
      </c>
      <c r="I723" s="9" t="s">
        <v>27</v>
      </c>
      <c r="J723" s="155"/>
      <c r="K723" s="136"/>
      <c r="L723" s="136"/>
      <c r="M723" s="136"/>
      <c r="R723" s="141"/>
    </row>
    <row r="724" spans="1:18" ht="15.75" customHeight="1">
      <c r="A724" s="14">
        <v>531</v>
      </c>
      <c r="B724" s="14" t="s">
        <v>930</v>
      </c>
      <c r="C724" s="9" t="s">
        <v>1055</v>
      </c>
      <c r="D724" s="9" t="s">
        <v>1056</v>
      </c>
      <c r="E724" s="25">
        <v>0</v>
      </c>
      <c r="F724" s="25">
        <v>0.13400000000000001</v>
      </c>
      <c r="G724" s="25">
        <v>0.13400000000000001</v>
      </c>
      <c r="H724" s="26">
        <v>592</v>
      </c>
      <c r="I724" s="26" t="s">
        <v>15</v>
      </c>
      <c r="J724" s="138"/>
      <c r="K724" s="136"/>
      <c r="L724" s="136"/>
      <c r="M724" s="136"/>
      <c r="R724" s="141"/>
    </row>
    <row r="725" spans="1:18" ht="15.75" customHeight="1">
      <c r="A725" s="17"/>
      <c r="B725" s="17"/>
      <c r="C725" s="9"/>
      <c r="D725" s="9"/>
      <c r="E725" s="25">
        <v>0.13400000000000001</v>
      </c>
      <c r="F725" s="25">
        <v>0.27700000000000002</v>
      </c>
      <c r="G725" s="25">
        <v>0.14299999999999999</v>
      </c>
      <c r="H725" s="26">
        <v>570</v>
      </c>
      <c r="I725" s="26" t="s">
        <v>15</v>
      </c>
      <c r="J725" s="138"/>
      <c r="K725" s="136"/>
      <c r="L725" s="136"/>
      <c r="M725" s="136"/>
      <c r="R725" s="141"/>
    </row>
    <row r="726" spans="1:18" ht="15.75" customHeight="1">
      <c r="A726" s="14">
        <v>532</v>
      </c>
      <c r="B726" s="14" t="s">
        <v>12</v>
      </c>
      <c r="C726" s="9" t="s">
        <v>1057</v>
      </c>
      <c r="D726" s="9" t="s">
        <v>1058</v>
      </c>
      <c r="E726" s="25">
        <v>0</v>
      </c>
      <c r="F726" s="25">
        <v>0.6</v>
      </c>
      <c r="G726" s="25">
        <v>0.6</v>
      </c>
      <c r="H726" s="26">
        <v>4010</v>
      </c>
      <c r="I726" s="26" t="s">
        <v>58</v>
      </c>
      <c r="J726" s="138"/>
      <c r="K726" s="136"/>
      <c r="L726" s="136"/>
      <c r="M726" s="136"/>
      <c r="R726" s="141"/>
    </row>
    <row r="727" spans="1:18" ht="15.75" customHeight="1">
      <c r="A727" s="17"/>
      <c r="B727" s="17"/>
      <c r="C727" s="9"/>
      <c r="D727" s="9"/>
      <c r="E727" s="25">
        <v>0.6</v>
      </c>
      <c r="F727" s="25">
        <v>1.27</v>
      </c>
      <c r="G727" s="25">
        <v>0.67</v>
      </c>
      <c r="H727" s="26">
        <v>3860</v>
      </c>
      <c r="I727" s="26" t="s">
        <v>15</v>
      </c>
      <c r="J727" s="138"/>
      <c r="K727" s="136"/>
      <c r="L727" s="136"/>
      <c r="M727" s="136"/>
      <c r="R727" s="141"/>
    </row>
    <row r="728" spans="1:18" ht="18.75" customHeight="1">
      <c r="A728" s="14">
        <v>533</v>
      </c>
      <c r="B728" s="14" t="s">
        <v>18</v>
      </c>
      <c r="C728" s="9" t="s">
        <v>1059</v>
      </c>
      <c r="D728" s="9" t="s">
        <v>123</v>
      </c>
      <c r="E728" s="25">
        <v>0</v>
      </c>
      <c r="F728" s="25">
        <v>0.113</v>
      </c>
      <c r="G728" s="25">
        <v>0.113</v>
      </c>
      <c r="H728" s="26">
        <v>624</v>
      </c>
      <c r="I728" s="26" t="s">
        <v>15</v>
      </c>
      <c r="J728" s="138"/>
      <c r="K728" s="136"/>
      <c r="L728" s="136"/>
      <c r="M728" s="136"/>
      <c r="R728" s="141"/>
    </row>
    <row r="729" spans="1:18" ht="15.75" customHeight="1">
      <c r="A729" s="129"/>
      <c r="B729" s="129"/>
      <c r="C729" s="9"/>
      <c r="D729" s="9"/>
      <c r="E729" s="25">
        <v>0.113</v>
      </c>
      <c r="F729" s="25">
        <v>0.26700000000000002</v>
      </c>
      <c r="G729" s="25">
        <v>0.154</v>
      </c>
      <c r="H729" s="26">
        <v>932</v>
      </c>
      <c r="I729" s="26" t="s">
        <v>58</v>
      </c>
      <c r="J729" s="138"/>
      <c r="K729" s="136"/>
      <c r="L729" s="136"/>
      <c r="M729" s="136"/>
      <c r="R729" s="141"/>
    </row>
    <row r="730" spans="1:18" ht="15.75" customHeight="1">
      <c r="A730" s="129"/>
      <c r="B730" s="129"/>
      <c r="C730" s="9"/>
      <c r="D730" s="9"/>
      <c r="E730" s="25">
        <v>0.26700000000000002</v>
      </c>
      <c r="F730" s="25">
        <v>0.46300000000000002</v>
      </c>
      <c r="G730" s="25">
        <v>0.19600000000000001</v>
      </c>
      <c r="H730" s="26">
        <v>1301</v>
      </c>
      <c r="I730" s="26" t="s">
        <v>58</v>
      </c>
      <c r="J730" s="138"/>
      <c r="K730" s="136"/>
      <c r="L730" s="136"/>
      <c r="M730" s="136"/>
      <c r="R730" s="141"/>
    </row>
    <row r="731" spans="1:18" ht="15.75" customHeight="1">
      <c r="A731" s="129"/>
      <c r="B731" s="129"/>
      <c r="C731" s="9"/>
      <c r="D731" s="9"/>
      <c r="E731" s="25">
        <v>0.46300000000000002</v>
      </c>
      <c r="F731" s="25">
        <v>0.71599999999999997</v>
      </c>
      <c r="G731" s="25">
        <v>0.253</v>
      </c>
      <c r="H731" s="26">
        <v>2115</v>
      </c>
      <c r="I731" s="26" t="s">
        <v>58</v>
      </c>
      <c r="J731" s="138"/>
      <c r="K731" s="136"/>
      <c r="L731" s="136"/>
      <c r="M731" s="136"/>
      <c r="R731" s="141"/>
    </row>
    <row r="732" spans="1:18" ht="15.75" customHeight="1">
      <c r="A732" s="129"/>
      <c r="B732" s="129"/>
      <c r="C732" s="9"/>
      <c r="D732" s="9"/>
      <c r="E732" s="25">
        <v>0.71599999999999997</v>
      </c>
      <c r="F732" s="25">
        <v>1.292</v>
      </c>
      <c r="G732" s="25">
        <v>0.57599999999999996</v>
      </c>
      <c r="H732" s="26">
        <v>1185</v>
      </c>
      <c r="I732" s="26" t="s">
        <v>58</v>
      </c>
      <c r="J732" s="138"/>
      <c r="K732" s="136"/>
      <c r="L732" s="136"/>
      <c r="M732" s="136"/>
      <c r="R732" s="141"/>
    </row>
    <row r="733" spans="1:18" ht="15.75" customHeight="1">
      <c r="A733" s="129"/>
      <c r="B733" s="129"/>
      <c r="C733" s="9"/>
      <c r="D733" s="9"/>
      <c r="E733" s="25">
        <v>1.292</v>
      </c>
      <c r="F733" s="25">
        <v>1.3640000000000001</v>
      </c>
      <c r="G733" s="25">
        <v>7.1999999999999995E-2</v>
      </c>
      <c r="H733" s="26">
        <v>559</v>
      </c>
      <c r="I733" s="26" t="s">
        <v>58</v>
      </c>
      <c r="J733" s="138"/>
      <c r="K733" s="136"/>
      <c r="L733" s="136"/>
      <c r="M733" s="136"/>
      <c r="R733" s="141"/>
    </row>
    <row r="734" spans="1:18" ht="15.75" customHeight="1">
      <c r="A734" s="129"/>
      <c r="B734" s="129"/>
      <c r="C734" s="9"/>
      <c r="D734" s="9"/>
      <c r="E734" s="25">
        <v>1.3640000000000001</v>
      </c>
      <c r="F734" s="25">
        <v>1.923</v>
      </c>
      <c r="G734" s="25">
        <v>0.55900000000000005</v>
      </c>
      <c r="H734" s="26">
        <v>3621</v>
      </c>
      <c r="I734" s="26" t="s">
        <v>58</v>
      </c>
      <c r="J734" s="138"/>
      <c r="K734" s="136"/>
      <c r="L734" s="136"/>
      <c r="M734" s="136"/>
      <c r="R734" s="141"/>
    </row>
    <row r="735" spans="1:18" ht="15.75" customHeight="1">
      <c r="A735" s="17"/>
      <c r="B735" s="17"/>
      <c r="C735" s="9"/>
      <c r="D735" s="9"/>
      <c r="E735" s="25">
        <v>1.923</v>
      </c>
      <c r="F735" s="25">
        <v>2.395</v>
      </c>
      <c r="G735" s="25">
        <v>0.47199999999999998</v>
      </c>
      <c r="H735" s="26">
        <v>2941</v>
      </c>
      <c r="I735" s="26" t="s">
        <v>58</v>
      </c>
      <c r="J735" s="138"/>
      <c r="K735" s="136"/>
      <c r="L735" s="136"/>
      <c r="M735" s="136"/>
      <c r="R735" s="141"/>
    </row>
    <row r="736" spans="1:18" ht="15.75" customHeight="1">
      <c r="A736" s="14">
        <v>534</v>
      </c>
      <c r="B736" s="14" t="s">
        <v>930</v>
      </c>
      <c r="C736" s="9" t="s">
        <v>1060</v>
      </c>
      <c r="D736" s="9" t="s">
        <v>591</v>
      </c>
      <c r="E736" s="25">
        <v>0</v>
      </c>
      <c r="F736" s="25">
        <v>0.18</v>
      </c>
      <c r="G736" s="25">
        <v>0.18</v>
      </c>
      <c r="H736" s="26">
        <v>550</v>
      </c>
      <c r="I736" s="26" t="s">
        <v>15</v>
      </c>
      <c r="J736" s="138"/>
      <c r="K736" s="136"/>
      <c r="L736" s="136"/>
      <c r="M736" s="136"/>
      <c r="R736" s="141"/>
    </row>
    <row r="737" spans="1:18" ht="42" customHeight="1">
      <c r="A737" s="17"/>
      <c r="B737" s="17"/>
      <c r="C737" s="9"/>
      <c r="D737" s="9"/>
      <c r="E737" s="25">
        <v>0.18</v>
      </c>
      <c r="F737" s="25">
        <v>0.28899999999999998</v>
      </c>
      <c r="G737" s="25">
        <v>0.109</v>
      </c>
      <c r="H737" s="26">
        <v>695</v>
      </c>
      <c r="I737" s="26" t="s">
        <v>58</v>
      </c>
      <c r="J737" s="136"/>
      <c r="K737" s="136"/>
      <c r="L737" s="136"/>
      <c r="M737" s="136"/>
      <c r="R737" s="141"/>
    </row>
    <row r="738" spans="1:18" ht="15.75" customHeight="1">
      <c r="A738" s="3">
        <v>535</v>
      </c>
      <c r="B738" s="3" t="s">
        <v>930</v>
      </c>
      <c r="C738" s="105" t="s">
        <v>1061</v>
      </c>
      <c r="D738" s="9" t="s">
        <v>1062</v>
      </c>
      <c r="E738" s="25">
        <v>0</v>
      </c>
      <c r="F738" s="25">
        <v>0.106</v>
      </c>
      <c r="G738" s="25">
        <v>0.106</v>
      </c>
      <c r="H738" s="26">
        <v>424</v>
      </c>
      <c r="I738" s="26" t="s">
        <v>15</v>
      </c>
      <c r="J738" s="155"/>
      <c r="K738" s="136"/>
      <c r="L738" s="136"/>
      <c r="M738" s="136"/>
      <c r="R738" s="141"/>
    </row>
    <row r="739" spans="1:18" ht="15.75" customHeight="1">
      <c r="A739" s="3">
        <v>536</v>
      </c>
      <c r="B739" s="3" t="s">
        <v>12</v>
      </c>
      <c r="C739" s="105" t="s">
        <v>1063</v>
      </c>
      <c r="D739" s="9" t="s">
        <v>1064</v>
      </c>
      <c r="E739" s="25">
        <v>0</v>
      </c>
      <c r="F739" s="25">
        <v>0.29799999999999999</v>
      </c>
      <c r="G739" s="25">
        <v>0.29799999999999999</v>
      </c>
      <c r="H739" s="26">
        <v>2642</v>
      </c>
      <c r="I739" s="26" t="s">
        <v>58</v>
      </c>
      <c r="J739" s="136"/>
      <c r="K739" s="136"/>
      <c r="L739" s="136"/>
      <c r="M739" s="136"/>
      <c r="R739" s="141"/>
    </row>
    <row r="740" spans="1:18" ht="15.75" customHeight="1">
      <c r="A740" s="3">
        <v>537</v>
      </c>
      <c r="B740" s="3" t="s">
        <v>18</v>
      </c>
      <c r="C740" s="9" t="s">
        <v>1065</v>
      </c>
      <c r="D740" s="9" t="s">
        <v>1066</v>
      </c>
      <c r="E740" s="25">
        <v>0</v>
      </c>
      <c r="F740" s="25">
        <v>0.37</v>
      </c>
      <c r="G740" s="25">
        <v>0.37</v>
      </c>
      <c r="H740" s="26">
        <v>2935</v>
      </c>
      <c r="I740" s="26" t="s">
        <v>58</v>
      </c>
      <c r="J740" s="138"/>
      <c r="K740" s="136"/>
      <c r="L740" s="136"/>
      <c r="M740" s="136"/>
      <c r="R740" s="141"/>
    </row>
    <row r="741" spans="1:18" ht="33" customHeight="1">
      <c r="A741" s="3"/>
      <c r="B741" s="3"/>
      <c r="C741" s="9"/>
      <c r="D741" s="9"/>
      <c r="E741" s="25">
        <v>0.37</v>
      </c>
      <c r="F741" s="25">
        <v>1.27</v>
      </c>
      <c r="G741" s="25">
        <v>0.9</v>
      </c>
      <c r="H741" s="26">
        <v>4890</v>
      </c>
      <c r="I741" s="26" t="s">
        <v>58</v>
      </c>
      <c r="J741" s="138"/>
      <c r="K741" s="136"/>
      <c r="L741" s="136"/>
      <c r="M741" s="136"/>
      <c r="R741" s="141"/>
    </row>
    <row r="742" spans="1:18" ht="15.75" customHeight="1">
      <c r="A742" s="3">
        <v>538</v>
      </c>
      <c r="B742" s="3" t="s">
        <v>930</v>
      </c>
      <c r="C742" s="105" t="s">
        <v>1067</v>
      </c>
      <c r="D742" s="9" t="s">
        <v>1068</v>
      </c>
      <c r="E742" s="25">
        <v>0</v>
      </c>
      <c r="F742" s="25">
        <v>0.376</v>
      </c>
      <c r="G742" s="25">
        <v>0.376</v>
      </c>
      <c r="H742" s="26">
        <v>1573</v>
      </c>
      <c r="I742" s="26" t="s">
        <v>15</v>
      </c>
      <c r="J742" s="138"/>
      <c r="K742" s="136"/>
      <c r="L742" s="136"/>
      <c r="M742" s="136"/>
      <c r="R742" s="141"/>
    </row>
    <row r="743" spans="1:18" ht="15.75" customHeight="1">
      <c r="A743" s="14">
        <v>539</v>
      </c>
      <c r="B743" s="14" t="s">
        <v>12</v>
      </c>
      <c r="C743" s="9" t="s">
        <v>1069</v>
      </c>
      <c r="D743" s="9" t="s">
        <v>1070</v>
      </c>
      <c r="E743" s="25">
        <v>0</v>
      </c>
      <c r="F743" s="25">
        <v>8.5000000000000006E-2</v>
      </c>
      <c r="G743" s="25">
        <v>8.5000000000000006E-2</v>
      </c>
      <c r="H743" s="26">
        <v>510</v>
      </c>
      <c r="I743" s="26" t="s">
        <v>58</v>
      </c>
      <c r="J743" s="138"/>
      <c r="K743" s="136"/>
      <c r="L743" s="136"/>
      <c r="M743" s="136"/>
      <c r="R743" s="141"/>
    </row>
    <row r="744" spans="1:18" ht="15.75" customHeight="1">
      <c r="A744" s="17"/>
      <c r="B744" s="17"/>
      <c r="C744" s="9"/>
      <c r="D744" s="9"/>
      <c r="E744" s="25">
        <v>8.5000000000000006E-2</v>
      </c>
      <c r="F744" s="25">
        <v>0.18</v>
      </c>
      <c r="G744" s="25">
        <v>9.5000000000000001E-2</v>
      </c>
      <c r="H744" s="26">
        <v>570</v>
      </c>
      <c r="I744" s="26" t="s">
        <v>15</v>
      </c>
      <c r="J744" s="138"/>
      <c r="K744" s="136"/>
      <c r="L744" s="136"/>
      <c r="M744" s="136"/>
      <c r="R744" s="141"/>
    </row>
    <row r="745" spans="1:18" ht="15.75" customHeight="1">
      <c r="A745" s="3"/>
      <c r="B745" s="3"/>
      <c r="C745" s="8"/>
      <c r="D745" s="8"/>
      <c r="E745" s="43"/>
      <c r="F745" s="43"/>
      <c r="G745" s="43"/>
      <c r="H745" s="43"/>
      <c r="I745" s="43"/>
      <c r="R745" s="157"/>
    </row>
    <row r="746" spans="1:18" ht="15.75" customHeight="1">
      <c r="A746" s="3"/>
      <c r="B746" s="3"/>
      <c r="C746" s="8"/>
      <c r="D746" s="8"/>
      <c r="E746" s="43"/>
      <c r="F746" s="43"/>
      <c r="G746" s="43"/>
      <c r="H746" s="43"/>
      <c r="I746" s="43"/>
      <c r="R746" s="157"/>
    </row>
    <row r="747" spans="1:18" ht="15.75" customHeight="1">
      <c r="A747" s="207"/>
      <c r="B747" s="208"/>
      <c r="C747" s="208"/>
      <c r="D747" s="208"/>
      <c r="E747" s="208"/>
      <c r="F747" s="208"/>
      <c r="G747" s="208"/>
      <c r="H747" s="208"/>
      <c r="I747" s="209"/>
      <c r="R747" s="157"/>
    </row>
    <row r="748" spans="1:18" ht="15.75" customHeight="1">
      <c r="A748" s="207" t="s">
        <v>1100</v>
      </c>
      <c r="B748" s="208"/>
      <c r="C748" s="208"/>
      <c r="D748" s="208"/>
      <c r="E748" s="208"/>
      <c r="F748" s="208"/>
      <c r="G748" s="208"/>
      <c r="H748" s="208"/>
      <c r="I748" s="209"/>
      <c r="R748" s="157"/>
    </row>
    <row r="749" spans="1:18" ht="15.75" customHeight="1">
      <c r="A749" s="207"/>
      <c r="B749" s="208"/>
      <c r="C749" s="208"/>
      <c r="D749" s="208"/>
      <c r="E749" s="208"/>
      <c r="F749" s="208"/>
      <c r="G749" s="208"/>
      <c r="H749" s="208"/>
      <c r="I749" s="209"/>
      <c r="R749" s="157"/>
    </row>
    <row r="750" spans="1:18" ht="15.75" customHeight="1">
      <c r="A750" s="207"/>
      <c r="B750" s="208"/>
      <c r="C750" s="208"/>
      <c r="D750" s="208"/>
      <c r="E750" s="208"/>
      <c r="F750" s="208"/>
      <c r="G750" s="208"/>
      <c r="H750" s="208"/>
      <c r="I750" s="209"/>
      <c r="R750" s="157"/>
    </row>
    <row r="751" spans="1:18" ht="15.75" customHeight="1">
      <c r="A751" s="219"/>
      <c r="B751" s="208"/>
      <c r="C751" s="208"/>
      <c r="D751" s="208"/>
      <c r="E751" s="208"/>
      <c r="F751" s="208"/>
      <c r="G751" s="208"/>
      <c r="H751" s="208"/>
      <c r="I751" s="209"/>
      <c r="R751" s="157"/>
    </row>
    <row r="752" spans="1:18" ht="15.75" customHeight="1">
      <c r="A752" s="220"/>
      <c r="B752" s="208"/>
      <c r="C752" s="208"/>
      <c r="D752" s="208"/>
      <c r="E752" s="208"/>
      <c r="F752" s="208"/>
      <c r="G752" s="208"/>
      <c r="H752" s="208"/>
      <c r="I752" s="209"/>
      <c r="R752" s="157"/>
    </row>
    <row r="753" spans="1:18" ht="15.75" customHeight="1">
      <c r="A753" s="132"/>
      <c r="B753" s="132"/>
      <c r="C753" s="158"/>
      <c r="D753" s="158"/>
      <c r="E753" s="158"/>
      <c r="F753" s="159"/>
      <c r="G753" s="158"/>
      <c r="H753" s="158"/>
      <c r="I753" s="132"/>
      <c r="R753" s="157"/>
    </row>
    <row r="754" spans="1:18" ht="15.75" customHeight="1">
      <c r="A754" s="158"/>
      <c r="B754" s="158"/>
      <c r="C754" s="158"/>
      <c r="D754" s="158"/>
      <c r="E754" s="158"/>
      <c r="F754" s="158"/>
      <c r="G754" s="158"/>
      <c r="H754" s="158"/>
      <c r="I754" s="158"/>
      <c r="R754" s="157"/>
    </row>
    <row r="755" spans="1:18" ht="15.75" customHeight="1">
      <c r="A755" s="132"/>
      <c r="B755" s="132"/>
      <c r="C755" s="158"/>
      <c r="D755" s="158"/>
      <c r="E755" s="158"/>
      <c r="F755" s="159"/>
      <c r="G755" s="158"/>
      <c r="H755" s="158"/>
      <c r="I755" s="132"/>
      <c r="R755" s="157"/>
    </row>
    <row r="756" spans="1:18" ht="15.75" customHeight="1">
      <c r="A756" s="132"/>
      <c r="B756" s="132"/>
      <c r="C756" s="132"/>
      <c r="D756" s="132"/>
      <c r="E756" s="132"/>
      <c r="F756" s="132"/>
      <c r="G756" s="132"/>
      <c r="H756" s="132"/>
      <c r="I756" s="132"/>
      <c r="R756" s="157"/>
    </row>
    <row r="757" spans="1:18" ht="15.75" customHeight="1">
      <c r="A757" s="217"/>
      <c r="B757" s="179"/>
      <c r="C757" s="179"/>
      <c r="D757" s="179"/>
      <c r="E757" s="179"/>
      <c r="F757" s="179"/>
      <c r="G757" s="179"/>
      <c r="H757" s="179"/>
      <c r="I757" s="179"/>
    </row>
    <row r="758" spans="1:18" ht="15.75" customHeight="1"/>
    <row r="759" spans="1:18" ht="15.75" customHeight="1"/>
    <row r="760" spans="1:18" ht="15.75" customHeight="1"/>
    <row r="761" spans="1:18" ht="15.75" customHeight="1"/>
    <row r="762" spans="1:18" ht="15.75" customHeight="1"/>
    <row r="763" spans="1:18" ht="15.75" customHeight="1"/>
    <row r="764" spans="1:18" ht="15.75" customHeight="1"/>
    <row r="765" spans="1:18" ht="15.75" customHeight="1"/>
    <row r="766" spans="1:18" ht="15.75" customHeight="1"/>
    <row r="767" spans="1:18" ht="15.75" customHeight="1"/>
    <row r="768" spans="1:1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autoFilter ref="A8:I744" xr:uid="{00000000-0009-0000-0000-000000000000}"/>
  <mergeCells count="58">
    <mergeCell ref="A757:I757"/>
    <mergeCell ref="J514:K514"/>
    <mergeCell ref="J535:K535"/>
    <mergeCell ref="A748:I748"/>
    <mergeCell ref="A749:I749"/>
    <mergeCell ref="A750:I750"/>
    <mergeCell ref="A751:I751"/>
    <mergeCell ref="A752:I752"/>
    <mergeCell ref="R626:R629"/>
    <mergeCell ref="A747:I747"/>
    <mergeCell ref="A3:A6"/>
    <mergeCell ref="B3:B6"/>
    <mergeCell ref="C3:C6"/>
    <mergeCell ref="D3:D6"/>
    <mergeCell ref="E5:F5"/>
    <mergeCell ref="K18:L18"/>
    <mergeCell ref="J19:J20"/>
    <mergeCell ref="O28:P28"/>
    <mergeCell ref="J29:K30"/>
    <mergeCell ref="J31:K31"/>
    <mergeCell ref="J64:J65"/>
    <mergeCell ref="J224:N224"/>
    <mergeCell ref="J324:K324"/>
    <mergeCell ref="G5:G7"/>
    <mergeCell ref="H5:H7"/>
    <mergeCell ref="I5:I7"/>
    <mergeCell ref="B1:I1"/>
    <mergeCell ref="J459:L460"/>
    <mergeCell ref="J461:N461"/>
    <mergeCell ref="J477:K477"/>
    <mergeCell ref="J508:K508"/>
    <mergeCell ref="K344:L344"/>
    <mergeCell ref="J348:K348"/>
    <mergeCell ref="J284:M285"/>
    <mergeCell ref="J295:O296"/>
    <mergeCell ref="J300:K300"/>
    <mergeCell ref="J310:K310"/>
    <mergeCell ref="J318:L319"/>
    <mergeCell ref="J74:L74"/>
    <mergeCell ref="J81:J84"/>
    <mergeCell ref="J217:N217"/>
    <mergeCell ref="J219:K220"/>
    <mergeCell ref="J322:K322"/>
    <mergeCell ref="A2:I2"/>
    <mergeCell ref="J336:P337"/>
    <mergeCell ref="J511:M511"/>
    <mergeCell ref="J512:K512"/>
    <mergeCell ref="J509:K509"/>
    <mergeCell ref="J342:O342"/>
    <mergeCell ref="J225:K225"/>
    <mergeCell ref="J228:K228"/>
    <mergeCell ref="J269:K269"/>
    <mergeCell ref="J275:K275"/>
    <mergeCell ref="J276:K276"/>
    <mergeCell ref="J281:M281"/>
    <mergeCell ref="J282:K282"/>
    <mergeCell ref="M326:R326"/>
    <mergeCell ref="J221:Q221"/>
  </mergeCells>
  <pageMargins left="0.23622047244094491" right="0.23622047244094491" top="0.74803149606299213" bottom="0.74803149606299213" header="0" footer="0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E1000"/>
  <sheetViews>
    <sheetView workbookViewId="0"/>
  </sheetViews>
  <sheetFormatPr defaultColWidth="14.42578125" defaultRowHeight="15" customHeight="1"/>
  <cols>
    <col min="1" max="1" width="5.7109375" customWidth="1"/>
    <col min="2" max="2" width="11.85546875" customWidth="1"/>
    <col min="3" max="17" width="8.7109375" customWidth="1"/>
    <col min="18" max="18" width="8" customWidth="1"/>
    <col min="19" max="19" width="7.85546875" customWidth="1"/>
    <col min="20" max="20" width="7.140625" customWidth="1"/>
    <col min="21" max="21" width="7" customWidth="1"/>
    <col min="22" max="22" width="5.7109375" customWidth="1"/>
    <col min="23" max="28" width="8.7109375" customWidth="1"/>
    <col min="29" max="29" width="11.42578125" customWidth="1"/>
    <col min="30" max="30" width="12.7109375" customWidth="1"/>
    <col min="31" max="31" width="3.85546875" hidden="1" customWidth="1"/>
  </cols>
  <sheetData>
    <row r="2" spans="1:31" ht="18.75">
      <c r="B2" s="160" t="s">
        <v>1076</v>
      </c>
      <c r="C2" s="160"/>
      <c r="D2" s="160"/>
      <c r="E2" s="160"/>
      <c r="F2" s="160"/>
      <c r="G2" s="160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</row>
    <row r="3" spans="1:31">
      <c r="A3" s="238" t="s">
        <v>0</v>
      </c>
      <c r="B3" s="239" t="s">
        <v>1077</v>
      </c>
      <c r="C3" s="240" t="s">
        <v>1078</v>
      </c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14"/>
      <c r="AB3" s="241" t="s">
        <v>1079</v>
      </c>
      <c r="AC3" s="231"/>
      <c r="AD3" s="230" t="s">
        <v>1080</v>
      </c>
      <c r="AE3" s="231"/>
    </row>
    <row r="4" spans="1:31">
      <c r="A4" s="204"/>
      <c r="B4" s="204"/>
      <c r="C4" s="236" t="s">
        <v>1081</v>
      </c>
      <c r="D4" s="237"/>
      <c r="E4" s="237"/>
      <c r="F4" s="237"/>
      <c r="G4" s="214"/>
      <c r="H4" s="236" t="s">
        <v>1082</v>
      </c>
      <c r="I4" s="237"/>
      <c r="J4" s="237"/>
      <c r="K4" s="237"/>
      <c r="L4" s="214"/>
      <c r="M4" s="236" t="s">
        <v>1083</v>
      </c>
      <c r="N4" s="237"/>
      <c r="O4" s="237"/>
      <c r="P4" s="237"/>
      <c r="Q4" s="214"/>
      <c r="R4" s="236" t="s">
        <v>1084</v>
      </c>
      <c r="S4" s="237"/>
      <c r="T4" s="237"/>
      <c r="U4" s="237"/>
      <c r="V4" s="214"/>
      <c r="W4" s="236" t="s">
        <v>1085</v>
      </c>
      <c r="X4" s="237"/>
      <c r="Y4" s="237"/>
      <c r="Z4" s="237"/>
      <c r="AA4" s="214"/>
      <c r="AB4" s="234"/>
      <c r="AC4" s="235"/>
      <c r="AD4" s="232"/>
      <c r="AE4" s="233"/>
    </row>
    <row r="5" spans="1:31" ht="76.5">
      <c r="A5" s="205"/>
      <c r="B5" s="205"/>
      <c r="C5" s="161" t="s">
        <v>1086</v>
      </c>
      <c r="D5" s="162" t="s">
        <v>1087</v>
      </c>
      <c r="E5" s="162" t="s">
        <v>1088</v>
      </c>
      <c r="F5" s="162" t="s">
        <v>1089</v>
      </c>
      <c r="G5" s="162" t="s">
        <v>1090</v>
      </c>
      <c r="H5" s="161" t="s">
        <v>1086</v>
      </c>
      <c r="I5" s="162" t="s">
        <v>1087</v>
      </c>
      <c r="J5" s="162" t="s">
        <v>1088</v>
      </c>
      <c r="K5" s="162" t="s">
        <v>1089</v>
      </c>
      <c r="L5" s="162" t="s">
        <v>1090</v>
      </c>
      <c r="M5" s="161" t="s">
        <v>1086</v>
      </c>
      <c r="N5" s="162" t="s">
        <v>1087</v>
      </c>
      <c r="O5" s="162" t="s">
        <v>1088</v>
      </c>
      <c r="P5" s="162" t="s">
        <v>1089</v>
      </c>
      <c r="Q5" s="162" t="s">
        <v>1090</v>
      </c>
      <c r="R5" s="161" t="s">
        <v>1086</v>
      </c>
      <c r="S5" s="162" t="s">
        <v>1087</v>
      </c>
      <c r="T5" s="162" t="s">
        <v>1088</v>
      </c>
      <c r="U5" s="162" t="s">
        <v>1089</v>
      </c>
      <c r="V5" s="162" t="s">
        <v>1090</v>
      </c>
      <c r="W5" s="161" t="s">
        <v>1086</v>
      </c>
      <c r="X5" s="162" t="s">
        <v>1087</v>
      </c>
      <c r="Y5" s="162" t="s">
        <v>1088</v>
      </c>
      <c r="Z5" s="162" t="s">
        <v>1089</v>
      </c>
      <c r="AA5" s="162" t="s">
        <v>1090</v>
      </c>
      <c r="AB5" s="161" t="s">
        <v>1091</v>
      </c>
      <c r="AC5" s="162" t="s">
        <v>1092</v>
      </c>
      <c r="AD5" s="234"/>
      <c r="AE5" s="235"/>
    </row>
    <row r="6" spans="1:31" ht="30">
      <c r="A6" s="163">
        <v>1</v>
      </c>
      <c r="B6" s="164" t="s">
        <v>11</v>
      </c>
      <c r="C6" s="165">
        <v>24.14</v>
      </c>
      <c r="D6" s="166">
        <v>0</v>
      </c>
      <c r="E6" s="166">
        <v>22.42</v>
      </c>
      <c r="F6" s="166">
        <v>1.72</v>
      </c>
      <c r="G6" s="166">
        <v>0</v>
      </c>
      <c r="H6" s="165">
        <v>45.06</v>
      </c>
      <c r="I6" s="166">
        <v>4.8899999999999997</v>
      </c>
      <c r="J6" s="166">
        <v>27.920999999999999</v>
      </c>
      <c r="K6" s="166">
        <v>12.25</v>
      </c>
      <c r="L6" s="166">
        <v>0</v>
      </c>
      <c r="M6" s="165">
        <v>11.708</v>
      </c>
      <c r="N6" s="166">
        <v>0</v>
      </c>
      <c r="O6" s="166">
        <v>11.448</v>
      </c>
      <c r="P6" s="166">
        <v>0.26</v>
      </c>
      <c r="Q6" s="166">
        <v>0</v>
      </c>
      <c r="R6" s="167">
        <v>0</v>
      </c>
      <c r="S6" s="168">
        <v>0</v>
      </c>
      <c r="T6" s="168">
        <v>0</v>
      </c>
      <c r="U6" s="168">
        <v>0</v>
      </c>
      <c r="V6" s="168">
        <v>0</v>
      </c>
      <c r="W6" s="165">
        <f t="shared" ref="W6:W19" si="0">C6+H6+M6+R6</f>
        <v>80.908000000000001</v>
      </c>
      <c r="X6" s="168">
        <f>D6+I6+N6</f>
        <v>4.8899999999999997</v>
      </c>
      <c r="Y6" s="169">
        <f t="shared" ref="Y6:Z6" si="1">E6+J6+O6+T6</f>
        <v>61.789000000000001</v>
      </c>
      <c r="Z6" s="168">
        <f t="shared" si="1"/>
        <v>14.23</v>
      </c>
      <c r="AA6" s="166">
        <v>0</v>
      </c>
      <c r="AB6" s="166">
        <v>0</v>
      </c>
      <c r="AC6" s="166">
        <v>0</v>
      </c>
      <c r="AD6" s="221">
        <v>0</v>
      </c>
      <c r="AE6" s="214"/>
    </row>
    <row r="7" spans="1:31" ht="30">
      <c r="A7" s="163">
        <v>2</v>
      </c>
      <c r="B7" s="164" t="s">
        <v>124</v>
      </c>
      <c r="C7" s="165">
        <v>15.863</v>
      </c>
      <c r="D7" s="166">
        <v>1.2</v>
      </c>
      <c r="E7" s="166">
        <v>13.44</v>
      </c>
      <c r="F7" s="166">
        <v>1.22</v>
      </c>
      <c r="G7" s="166">
        <v>0</v>
      </c>
      <c r="H7" s="165">
        <v>42.613</v>
      </c>
      <c r="I7" s="166">
        <v>5.94</v>
      </c>
      <c r="J7" s="166">
        <v>34.073</v>
      </c>
      <c r="K7" s="166">
        <v>2.456</v>
      </c>
      <c r="L7" s="166">
        <v>0.14000000000000001</v>
      </c>
      <c r="M7" s="165">
        <v>4.79</v>
      </c>
      <c r="N7" s="166">
        <v>0.14699999999999999</v>
      </c>
      <c r="O7" s="166">
        <v>4.6399999999999997</v>
      </c>
      <c r="P7" s="166">
        <v>0</v>
      </c>
      <c r="Q7" s="166">
        <v>0</v>
      </c>
      <c r="R7" s="167">
        <v>0</v>
      </c>
      <c r="S7" s="168">
        <v>0</v>
      </c>
      <c r="T7" s="168">
        <v>0</v>
      </c>
      <c r="U7" s="168">
        <v>0</v>
      </c>
      <c r="V7" s="168">
        <v>0</v>
      </c>
      <c r="W7" s="165">
        <f t="shared" si="0"/>
        <v>63.265999999999998</v>
      </c>
      <c r="X7" s="166">
        <f t="shared" ref="X7:AA7" si="2">D7+I7+N7+S7</f>
        <v>7.2870000000000008</v>
      </c>
      <c r="Y7" s="166">
        <f t="shared" si="2"/>
        <v>52.152999999999999</v>
      </c>
      <c r="Z7" s="166">
        <f t="shared" si="2"/>
        <v>3.6760000000000002</v>
      </c>
      <c r="AA7" s="168">
        <f t="shared" si="2"/>
        <v>0.14000000000000001</v>
      </c>
      <c r="AB7" s="170">
        <v>4</v>
      </c>
      <c r="AC7" s="170">
        <v>24</v>
      </c>
      <c r="AD7" s="221">
        <v>0</v>
      </c>
      <c r="AE7" s="214"/>
    </row>
    <row r="8" spans="1:31" ht="30">
      <c r="A8" s="163">
        <v>3</v>
      </c>
      <c r="B8" s="164" t="s">
        <v>209</v>
      </c>
      <c r="C8" s="165">
        <v>1.7490000000000001</v>
      </c>
      <c r="D8" s="166">
        <v>0.08</v>
      </c>
      <c r="E8" s="166">
        <v>1.669</v>
      </c>
      <c r="F8" s="166">
        <v>0</v>
      </c>
      <c r="G8" s="166">
        <v>0</v>
      </c>
      <c r="H8" s="165">
        <v>17.399999999999999</v>
      </c>
      <c r="I8" s="166">
        <v>0</v>
      </c>
      <c r="J8" s="166">
        <v>17.399999999999999</v>
      </c>
      <c r="K8" s="166">
        <v>0</v>
      </c>
      <c r="L8" s="166">
        <v>0</v>
      </c>
      <c r="M8" s="165">
        <v>2.33</v>
      </c>
      <c r="N8" s="166">
        <v>0</v>
      </c>
      <c r="O8" s="166">
        <v>2.33</v>
      </c>
      <c r="P8" s="166">
        <v>0</v>
      </c>
      <c r="Q8" s="166">
        <v>0</v>
      </c>
      <c r="R8" s="167">
        <v>0</v>
      </c>
      <c r="S8" s="168">
        <v>0</v>
      </c>
      <c r="T8" s="168">
        <v>0</v>
      </c>
      <c r="U8" s="168">
        <v>0</v>
      </c>
      <c r="V8" s="168">
        <v>0</v>
      </c>
      <c r="W8" s="165">
        <f t="shared" si="0"/>
        <v>21.478999999999999</v>
      </c>
      <c r="X8" s="166">
        <f t="shared" ref="X8:AA8" si="3">D8+I8+N8+S8</f>
        <v>0.08</v>
      </c>
      <c r="Y8" s="166">
        <f t="shared" si="3"/>
        <v>21.399000000000001</v>
      </c>
      <c r="Z8" s="166">
        <f t="shared" si="3"/>
        <v>0</v>
      </c>
      <c r="AA8" s="166">
        <f t="shared" si="3"/>
        <v>0</v>
      </c>
      <c r="AB8" s="166">
        <v>0</v>
      </c>
      <c r="AC8" s="166">
        <v>0</v>
      </c>
      <c r="AD8" s="221">
        <v>0</v>
      </c>
      <c r="AE8" s="214"/>
    </row>
    <row r="9" spans="1:31" ht="30">
      <c r="A9" s="163">
        <v>4</v>
      </c>
      <c r="B9" s="171" t="s">
        <v>237</v>
      </c>
      <c r="C9" s="165">
        <v>0.45</v>
      </c>
      <c r="D9" s="166">
        <v>0.45</v>
      </c>
      <c r="E9" s="166">
        <v>0</v>
      </c>
      <c r="F9" s="166">
        <v>0</v>
      </c>
      <c r="G9" s="166">
        <v>0</v>
      </c>
      <c r="H9" s="165">
        <v>30.155000000000001</v>
      </c>
      <c r="I9" s="166">
        <v>0.09</v>
      </c>
      <c r="J9" s="166">
        <v>29.864999999999998</v>
      </c>
      <c r="K9" s="166">
        <v>0.2</v>
      </c>
      <c r="L9" s="166">
        <v>0</v>
      </c>
      <c r="M9" s="165">
        <v>11.47</v>
      </c>
      <c r="N9" s="166">
        <v>0.2</v>
      </c>
      <c r="O9" s="166">
        <v>9.7200000000000006</v>
      </c>
      <c r="P9" s="166">
        <v>1.55</v>
      </c>
      <c r="Q9" s="166">
        <v>0</v>
      </c>
      <c r="R9" s="167">
        <v>0</v>
      </c>
      <c r="S9" s="168">
        <v>0</v>
      </c>
      <c r="T9" s="168">
        <v>0</v>
      </c>
      <c r="U9" s="168">
        <v>0</v>
      </c>
      <c r="V9" s="168">
        <v>0</v>
      </c>
      <c r="W9" s="165">
        <f t="shared" si="0"/>
        <v>42.075000000000003</v>
      </c>
      <c r="X9" s="166">
        <f t="shared" ref="X9:AA9" si="4">D9+I9+N9+S9</f>
        <v>0.74</v>
      </c>
      <c r="Y9" s="166">
        <f t="shared" si="4"/>
        <v>39.585000000000001</v>
      </c>
      <c r="Z9" s="166">
        <f t="shared" si="4"/>
        <v>1.75</v>
      </c>
      <c r="AA9" s="166">
        <f t="shared" si="4"/>
        <v>0</v>
      </c>
      <c r="AB9" s="172">
        <v>26</v>
      </c>
      <c r="AC9" s="166">
        <v>178.6</v>
      </c>
      <c r="AD9" s="221">
        <v>0</v>
      </c>
      <c r="AE9" s="214"/>
    </row>
    <row r="10" spans="1:31" ht="30">
      <c r="A10" s="163">
        <v>5</v>
      </c>
      <c r="B10" s="171" t="s">
        <v>297</v>
      </c>
      <c r="C10" s="165">
        <v>7.38</v>
      </c>
      <c r="D10" s="166">
        <v>0.17</v>
      </c>
      <c r="E10" s="166">
        <v>7.21</v>
      </c>
      <c r="F10" s="166">
        <v>0</v>
      </c>
      <c r="G10" s="166">
        <v>0</v>
      </c>
      <c r="H10" s="165">
        <v>28.716999999999999</v>
      </c>
      <c r="I10" s="166">
        <v>1.5029999999999999</v>
      </c>
      <c r="J10" s="166">
        <v>27.213999999999999</v>
      </c>
      <c r="K10" s="166">
        <v>0</v>
      </c>
      <c r="L10" s="166">
        <v>0</v>
      </c>
      <c r="M10" s="165">
        <v>3.6579999999999999</v>
      </c>
      <c r="N10" s="166">
        <v>0.37</v>
      </c>
      <c r="O10" s="166">
        <v>3.29</v>
      </c>
      <c r="P10" s="166">
        <v>0</v>
      </c>
      <c r="Q10" s="166">
        <v>0</v>
      </c>
      <c r="R10" s="167">
        <v>0</v>
      </c>
      <c r="S10" s="168">
        <v>0</v>
      </c>
      <c r="T10" s="168">
        <v>0</v>
      </c>
      <c r="U10" s="168">
        <v>0</v>
      </c>
      <c r="V10" s="168">
        <v>0</v>
      </c>
      <c r="W10" s="165">
        <f t="shared" si="0"/>
        <v>39.755000000000003</v>
      </c>
      <c r="X10" s="166">
        <f t="shared" ref="X10:AA10" si="5">D10+I10+N10+S10</f>
        <v>2.0429999999999997</v>
      </c>
      <c r="Y10" s="166">
        <f t="shared" si="5"/>
        <v>37.713999999999999</v>
      </c>
      <c r="Z10" s="166">
        <f t="shared" si="5"/>
        <v>0</v>
      </c>
      <c r="AA10" s="166">
        <f t="shared" si="5"/>
        <v>0</v>
      </c>
      <c r="AB10" s="166">
        <v>18</v>
      </c>
      <c r="AC10" s="166">
        <v>143.30000000000001</v>
      </c>
      <c r="AD10" s="221">
        <v>0</v>
      </c>
      <c r="AE10" s="214"/>
    </row>
    <row r="11" spans="1:31" ht="30">
      <c r="A11" s="163">
        <v>6</v>
      </c>
      <c r="B11" s="171" t="s">
        <v>1093</v>
      </c>
      <c r="C11" s="165">
        <v>25.88</v>
      </c>
      <c r="D11" s="166">
        <v>0</v>
      </c>
      <c r="E11" s="166">
        <v>10.07</v>
      </c>
      <c r="F11" s="166">
        <v>15.81</v>
      </c>
      <c r="G11" s="166">
        <v>0</v>
      </c>
      <c r="H11" s="165">
        <v>45.75</v>
      </c>
      <c r="I11" s="166">
        <v>1.5629999999999999</v>
      </c>
      <c r="J11" s="166">
        <v>6.31</v>
      </c>
      <c r="K11" s="166">
        <v>37.878</v>
      </c>
      <c r="L11" s="166">
        <v>0</v>
      </c>
      <c r="M11" s="165">
        <v>4.9800000000000004</v>
      </c>
      <c r="N11" s="166">
        <v>0</v>
      </c>
      <c r="O11" s="166">
        <v>0.41599999999999998</v>
      </c>
      <c r="P11" s="166">
        <v>4.5640000000000001</v>
      </c>
      <c r="Q11" s="166">
        <v>0</v>
      </c>
      <c r="R11" s="167">
        <v>0</v>
      </c>
      <c r="S11" s="168">
        <v>0</v>
      </c>
      <c r="T11" s="168">
        <v>0</v>
      </c>
      <c r="U11" s="168">
        <v>0</v>
      </c>
      <c r="V11" s="168">
        <v>0</v>
      </c>
      <c r="W11" s="173">
        <f t="shared" si="0"/>
        <v>76.61</v>
      </c>
      <c r="X11" s="166">
        <f t="shared" ref="X11:AA11" si="6">D11+I11+N11+S11</f>
        <v>1.5629999999999999</v>
      </c>
      <c r="Y11" s="166">
        <f t="shared" si="6"/>
        <v>16.795999999999999</v>
      </c>
      <c r="Z11" s="166">
        <f t="shared" si="6"/>
        <v>58.252000000000002</v>
      </c>
      <c r="AA11" s="166">
        <f t="shared" si="6"/>
        <v>0</v>
      </c>
      <c r="AB11" s="166">
        <v>0</v>
      </c>
      <c r="AC11" s="166">
        <v>0</v>
      </c>
      <c r="AD11" s="221">
        <v>0</v>
      </c>
      <c r="AE11" s="214"/>
    </row>
    <row r="12" spans="1:31" ht="30">
      <c r="A12" s="163">
        <v>7</v>
      </c>
      <c r="B12" s="171" t="s">
        <v>441</v>
      </c>
      <c r="C12" s="165">
        <v>0</v>
      </c>
      <c r="D12" s="166">
        <v>0</v>
      </c>
      <c r="E12" s="166">
        <v>0</v>
      </c>
      <c r="F12" s="166">
        <v>0</v>
      </c>
      <c r="G12" s="166">
        <v>0</v>
      </c>
      <c r="H12" s="165">
        <v>66.096999999999994</v>
      </c>
      <c r="I12" s="166">
        <v>1.0289999999999999</v>
      </c>
      <c r="J12" s="166">
        <v>57.527999999999999</v>
      </c>
      <c r="K12" s="166">
        <v>7.54</v>
      </c>
      <c r="L12" s="166">
        <v>0</v>
      </c>
      <c r="M12" s="165">
        <v>16.510000000000002</v>
      </c>
      <c r="N12" s="166">
        <v>0.45400000000000001</v>
      </c>
      <c r="O12" s="166">
        <v>9.2810000000000006</v>
      </c>
      <c r="P12" s="166">
        <v>6.7750000000000004</v>
      </c>
      <c r="Q12" s="166">
        <v>0</v>
      </c>
      <c r="R12" s="167">
        <v>0</v>
      </c>
      <c r="S12" s="168">
        <v>0</v>
      </c>
      <c r="T12" s="168">
        <v>0</v>
      </c>
      <c r="U12" s="168">
        <v>0</v>
      </c>
      <c r="V12" s="168">
        <v>0</v>
      </c>
      <c r="W12" s="165">
        <f t="shared" si="0"/>
        <v>82.606999999999999</v>
      </c>
      <c r="X12" s="166">
        <f t="shared" ref="X12:AA12" si="7">D12+I12+N12+S12</f>
        <v>1.4829999999999999</v>
      </c>
      <c r="Y12" s="166">
        <f t="shared" si="7"/>
        <v>66.808999999999997</v>
      </c>
      <c r="Z12" s="166">
        <f t="shared" si="7"/>
        <v>14.315000000000001</v>
      </c>
      <c r="AA12" s="166">
        <f t="shared" si="7"/>
        <v>0</v>
      </c>
      <c r="AB12" s="166">
        <v>24.15</v>
      </c>
      <c r="AC12" s="166">
        <v>169.1</v>
      </c>
      <c r="AD12" s="221">
        <v>0</v>
      </c>
      <c r="AE12" s="214"/>
    </row>
    <row r="13" spans="1:31">
      <c r="A13" s="163">
        <v>8</v>
      </c>
      <c r="B13" s="174" t="s">
        <v>561</v>
      </c>
      <c r="C13" s="165">
        <v>18.082000000000001</v>
      </c>
      <c r="D13" s="166">
        <v>0.16700000000000001</v>
      </c>
      <c r="E13" s="166">
        <v>16.414999999999999</v>
      </c>
      <c r="F13" s="166">
        <v>1.5</v>
      </c>
      <c r="G13" s="166">
        <v>0</v>
      </c>
      <c r="H13" s="165">
        <v>10.787000000000001</v>
      </c>
      <c r="I13" s="166">
        <v>1.5469999999999999</v>
      </c>
      <c r="J13" s="166">
        <v>9.06</v>
      </c>
      <c r="K13" s="166">
        <v>0.18</v>
      </c>
      <c r="L13" s="166">
        <v>0</v>
      </c>
      <c r="M13" s="165">
        <v>5.59</v>
      </c>
      <c r="N13" s="166">
        <v>0</v>
      </c>
      <c r="O13" s="166">
        <v>1.22</v>
      </c>
      <c r="P13" s="166">
        <v>4.37</v>
      </c>
      <c r="Q13" s="166">
        <v>0</v>
      </c>
      <c r="R13" s="167">
        <v>0</v>
      </c>
      <c r="S13" s="168">
        <v>0</v>
      </c>
      <c r="T13" s="168">
        <v>0</v>
      </c>
      <c r="U13" s="168">
        <v>0</v>
      </c>
      <c r="V13" s="168">
        <v>0</v>
      </c>
      <c r="W13" s="165">
        <f t="shared" si="0"/>
        <v>34.459000000000003</v>
      </c>
      <c r="X13" s="166">
        <f t="shared" ref="X13:AA13" si="8">D13+I13+N13+S13</f>
        <v>1.714</v>
      </c>
      <c r="Y13" s="166">
        <f t="shared" si="8"/>
        <v>26.695</v>
      </c>
      <c r="Z13" s="166">
        <f t="shared" si="8"/>
        <v>6.05</v>
      </c>
      <c r="AA13" s="166">
        <f t="shared" si="8"/>
        <v>0</v>
      </c>
      <c r="AB13" s="166">
        <v>0</v>
      </c>
      <c r="AC13" s="166">
        <v>0</v>
      </c>
      <c r="AD13" s="221">
        <v>0</v>
      </c>
      <c r="AE13" s="214"/>
    </row>
    <row r="14" spans="1:31" ht="30">
      <c r="A14" s="163">
        <v>9</v>
      </c>
      <c r="B14" s="171" t="s">
        <v>606</v>
      </c>
      <c r="C14" s="165">
        <v>14.62</v>
      </c>
      <c r="D14" s="166">
        <v>1</v>
      </c>
      <c r="E14" s="166">
        <v>13.62</v>
      </c>
      <c r="F14" s="166">
        <v>0</v>
      </c>
      <c r="G14" s="166">
        <v>0</v>
      </c>
      <c r="H14" s="165">
        <v>39.180999999999997</v>
      </c>
      <c r="I14" s="166">
        <v>2.5830000000000002</v>
      </c>
      <c r="J14" s="166">
        <v>36.597999999999999</v>
      </c>
      <c r="K14" s="166">
        <v>0</v>
      </c>
      <c r="L14" s="166">
        <v>0</v>
      </c>
      <c r="M14" s="165">
        <v>6.7720000000000002</v>
      </c>
      <c r="N14" s="166">
        <v>0</v>
      </c>
      <c r="O14" s="166">
        <v>6.7720000000000002</v>
      </c>
      <c r="P14" s="166">
        <v>0</v>
      </c>
      <c r="Q14" s="166">
        <v>0</v>
      </c>
      <c r="R14" s="167">
        <v>0</v>
      </c>
      <c r="S14" s="168">
        <v>0</v>
      </c>
      <c r="T14" s="168">
        <v>0</v>
      </c>
      <c r="U14" s="168">
        <v>0</v>
      </c>
      <c r="V14" s="168">
        <v>0</v>
      </c>
      <c r="W14" s="165">
        <f t="shared" si="0"/>
        <v>60.572999999999993</v>
      </c>
      <c r="X14" s="166">
        <f t="shared" ref="X14:AA14" si="9">D14+I14+N14+S14</f>
        <v>3.5830000000000002</v>
      </c>
      <c r="Y14" s="166">
        <f t="shared" si="9"/>
        <v>56.989999999999995</v>
      </c>
      <c r="Z14" s="166">
        <f t="shared" si="9"/>
        <v>0</v>
      </c>
      <c r="AA14" s="166">
        <f t="shared" si="9"/>
        <v>0</v>
      </c>
      <c r="AB14" s="166">
        <v>0</v>
      </c>
      <c r="AC14" s="166">
        <v>0</v>
      </c>
      <c r="AD14" s="175">
        <v>0</v>
      </c>
      <c r="AE14" s="175">
        <f>SUM(AD14)</f>
        <v>0</v>
      </c>
    </row>
    <row r="15" spans="1:31" ht="30">
      <c r="A15" s="163">
        <v>10</v>
      </c>
      <c r="B15" s="171" t="s">
        <v>661</v>
      </c>
      <c r="C15" s="165">
        <v>9.1199999999999992</v>
      </c>
      <c r="D15" s="166">
        <v>0</v>
      </c>
      <c r="E15" s="166">
        <v>9.1199999999999992</v>
      </c>
      <c r="F15" s="166">
        <v>0</v>
      </c>
      <c r="G15" s="166">
        <v>0</v>
      </c>
      <c r="H15" s="165">
        <v>46.790999999999997</v>
      </c>
      <c r="I15" s="166">
        <v>2.0640000000000001</v>
      </c>
      <c r="J15" s="166">
        <v>42.837000000000003</v>
      </c>
      <c r="K15" s="166">
        <v>1.89</v>
      </c>
      <c r="L15" s="166">
        <v>0</v>
      </c>
      <c r="M15" s="165">
        <v>10.335000000000001</v>
      </c>
      <c r="N15" s="166">
        <v>0</v>
      </c>
      <c r="O15" s="166">
        <v>10.205</v>
      </c>
      <c r="P15" s="166">
        <v>0.13</v>
      </c>
      <c r="Q15" s="166">
        <v>0</v>
      </c>
      <c r="R15" s="167">
        <v>0</v>
      </c>
      <c r="S15" s="168">
        <v>0</v>
      </c>
      <c r="T15" s="168">
        <v>0</v>
      </c>
      <c r="U15" s="168">
        <v>0</v>
      </c>
      <c r="V15" s="168">
        <v>0</v>
      </c>
      <c r="W15" s="165">
        <f t="shared" si="0"/>
        <v>66.245999999999995</v>
      </c>
      <c r="X15" s="166">
        <f t="shared" ref="X15:AA15" si="10">D15+I15+N15+S15</f>
        <v>2.0640000000000001</v>
      </c>
      <c r="Y15" s="166">
        <f t="shared" si="10"/>
        <v>62.161999999999999</v>
      </c>
      <c r="Z15" s="166">
        <f t="shared" si="10"/>
        <v>2.02</v>
      </c>
      <c r="AA15" s="166">
        <f t="shared" si="10"/>
        <v>0</v>
      </c>
      <c r="AB15" s="166">
        <v>0</v>
      </c>
      <c r="AC15" s="166">
        <v>0</v>
      </c>
      <c r="AD15" s="221">
        <v>0</v>
      </c>
      <c r="AE15" s="214"/>
    </row>
    <row r="16" spans="1:31" ht="30">
      <c r="A16" s="163">
        <v>11</v>
      </c>
      <c r="B16" s="171" t="s">
        <v>731</v>
      </c>
      <c r="C16" s="165">
        <v>17.920000000000002</v>
      </c>
      <c r="D16" s="166">
        <v>0.33</v>
      </c>
      <c r="E16" s="166">
        <v>16.34</v>
      </c>
      <c r="F16" s="166">
        <v>1.25</v>
      </c>
      <c r="G16" s="166">
        <v>0</v>
      </c>
      <c r="H16" s="165">
        <v>17.21</v>
      </c>
      <c r="I16" s="166">
        <v>0</v>
      </c>
      <c r="J16" s="166">
        <v>9.3520000000000003</v>
      </c>
      <c r="K16" s="166">
        <v>7.8579999999999997</v>
      </c>
      <c r="L16" s="166">
        <v>0</v>
      </c>
      <c r="M16" s="165">
        <v>19.155000000000001</v>
      </c>
      <c r="N16" s="166">
        <v>0.29599999999999999</v>
      </c>
      <c r="O16" s="166">
        <v>2.79</v>
      </c>
      <c r="P16" s="166">
        <v>16.068999999999999</v>
      </c>
      <c r="Q16" s="166">
        <v>0</v>
      </c>
      <c r="R16" s="167">
        <v>0</v>
      </c>
      <c r="S16" s="168">
        <v>0</v>
      </c>
      <c r="T16" s="168">
        <v>0</v>
      </c>
      <c r="U16" s="168">
        <v>0</v>
      </c>
      <c r="V16" s="168">
        <v>0</v>
      </c>
      <c r="W16" s="165">
        <f t="shared" si="0"/>
        <v>54.285000000000004</v>
      </c>
      <c r="X16" s="166">
        <f t="shared" ref="X16:AA16" si="11">D16+I16+N16+S16</f>
        <v>0.626</v>
      </c>
      <c r="Y16" s="166">
        <f t="shared" si="11"/>
        <v>28.481999999999999</v>
      </c>
      <c r="Z16" s="166">
        <f t="shared" si="11"/>
        <v>25.177</v>
      </c>
      <c r="AA16" s="166">
        <f t="shared" si="11"/>
        <v>0</v>
      </c>
      <c r="AB16" s="166">
        <v>0</v>
      </c>
      <c r="AC16" s="166">
        <v>0</v>
      </c>
      <c r="AD16" s="221">
        <v>0</v>
      </c>
      <c r="AE16" s="214"/>
    </row>
    <row r="17" spans="1:31" ht="30">
      <c r="A17" s="163">
        <v>12</v>
      </c>
      <c r="B17" s="171" t="s">
        <v>814</v>
      </c>
      <c r="C17" s="165">
        <v>4.6500000000000004</v>
      </c>
      <c r="D17" s="166">
        <v>1.2</v>
      </c>
      <c r="E17" s="166">
        <v>3.45</v>
      </c>
      <c r="F17" s="166">
        <v>0</v>
      </c>
      <c r="G17" s="166">
        <v>0</v>
      </c>
      <c r="H17" s="165">
        <v>32.198999999999998</v>
      </c>
      <c r="I17" s="166">
        <v>3.048</v>
      </c>
      <c r="J17" s="166">
        <v>27.78</v>
      </c>
      <c r="K17" s="166">
        <v>1.37</v>
      </c>
      <c r="L17" s="166">
        <v>0</v>
      </c>
      <c r="M17" s="165">
        <v>4.9020000000000001</v>
      </c>
      <c r="N17" s="166">
        <v>0.36899999999999999</v>
      </c>
      <c r="O17" s="166">
        <v>4.9020000000000001</v>
      </c>
      <c r="P17" s="166">
        <v>0.83</v>
      </c>
      <c r="Q17" s="166">
        <v>0.113</v>
      </c>
      <c r="R17" s="167">
        <v>0</v>
      </c>
      <c r="S17" s="168">
        <v>0</v>
      </c>
      <c r="T17" s="168">
        <v>0</v>
      </c>
      <c r="U17" s="168">
        <v>0</v>
      </c>
      <c r="V17" s="168">
        <v>0</v>
      </c>
      <c r="W17" s="165">
        <f t="shared" si="0"/>
        <v>41.750999999999998</v>
      </c>
      <c r="X17" s="166">
        <f t="shared" ref="X17:AA17" si="12">D17+I17+N17+S17</f>
        <v>4.617</v>
      </c>
      <c r="Y17" s="166">
        <f t="shared" si="12"/>
        <v>36.131999999999998</v>
      </c>
      <c r="Z17" s="166">
        <f t="shared" si="12"/>
        <v>2.2000000000000002</v>
      </c>
      <c r="AA17" s="166">
        <f t="shared" si="12"/>
        <v>0.113</v>
      </c>
      <c r="AB17" s="166">
        <v>36.119999999999997</v>
      </c>
      <c r="AC17" s="166">
        <v>238.6</v>
      </c>
      <c r="AD17" s="221">
        <v>383</v>
      </c>
      <c r="AE17" s="214"/>
    </row>
    <row r="18" spans="1:31" ht="30">
      <c r="A18" s="163">
        <v>13</v>
      </c>
      <c r="B18" s="171" t="s">
        <v>1094</v>
      </c>
      <c r="C18" s="165">
        <v>0.54</v>
      </c>
      <c r="D18" s="166">
        <v>0</v>
      </c>
      <c r="E18" s="166">
        <v>0.54</v>
      </c>
      <c r="F18" s="166">
        <v>0</v>
      </c>
      <c r="G18" s="166">
        <v>0</v>
      </c>
      <c r="H18" s="165">
        <v>31.576000000000001</v>
      </c>
      <c r="I18" s="166">
        <v>0.56399999999999995</v>
      </c>
      <c r="J18" s="166">
        <v>29.422000000000001</v>
      </c>
      <c r="K18" s="166">
        <v>1.59</v>
      </c>
      <c r="L18" s="166">
        <v>0</v>
      </c>
      <c r="M18" s="165">
        <v>4.1929999999999996</v>
      </c>
      <c r="N18" s="166">
        <v>0.42299999999999999</v>
      </c>
      <c r="O18" s="166">
        <v>3.14</v>
      </c>
      <c r="P18" s="166">
        <v>0.63</v>
      </c>
      <c r="Q18" s="166">
        <v>0</v>
      </c>
      <c r="R18" s="167">
        <v>0</v>
      </c>
      <c r="S18" s="168">
        <v>0</v>
      </c>
      <c r="T18" s="168">
        <v>0</v>
      </c>
      <c r="U18" s="168">
        <v>0</v>
      </c>
      <c r="V18" s="168">
        <v>0</v>
      </c>
      <c r="W18" s="165">
        <f t="shared" si="0"/>
        <v>36.308999999999997</v>
      </c>
      <c r="X18" s="166">
        <f t="shared" ref="X18:AA18" si="13">D18+I18+N18+S18</f>
        <v>0.98699999999999988</v>
      </c>
      <c r="Y18" s="166">
        <f t="shared" si="13"/>
        <v>33.101999999999997</v>
      </c>
      <c r="Z18" s="166">
        <f t="shared" si="13"/>
        <v>2.2200000000000002</v>
      </c>
      <c r="AA18" s="166">
        <f t="shared" si="13"/>
        <v>0</v>
      </c>
      <c r="AB18" s="166">
        <v>0</v>
      </c>
      <c r="AC18" s="166">
        <v>0</v>
      </c>
      <c r="AD18" s="221">
        <v>0</v>
      </c>
      <c r="AE18" s="214"/>
    </row>
    <row r="19" spans="1:31">
      <c r="A19" s="163">
        <v>14</v>
      </c>
      <c r="B19" s="174" t="s">
        <v>1095</v>
      </c>
      <c r="C19" s="165">
        <v>0</v>
      </c>
      <c r="D19" s="166">
        <v>0</v>
      </c>
      <c r="E19" s="166">
        <v>0</v>
      </c>
      <c r="F19" s="166">
        <v>0</v>
      </c>
      <c r="G19" s="166">
        <v>0</v>
      </c>
      <c r="H19" s="165">
        <v>0</v>
      </c>
      <c r="I19" s="166">
        <v>0</v>
      </c>
      <c r="J19" s="166">
        <v>0</v>
      </c>
      <c r="K19" s="166">
        <v>0</v>
      </c>
      <c r="L19" s="166">
        <v>0</v>
      </c>
      <c r="M19" s="165">
        <v>0</v>
      </c>
      <c r="N19" s="166">
        <v>0</v>
      </c>
      <c r="O19" s="166">
        <v>0</v>
      </c>
      <c r="P19" s="166">
        <v>0</v>
      </c>
      <c r="Q19" s="166">
        <v>0</v>
      </c>
      <c r="R19" s="167">
        <v>54.103000000000002</v>
      </c>
      <c r="S19" s="168">
        <v>33.790999999999997</v>
      </c>
      <c r="T19" s="168">
        <v>18.948</v>
      </c>
      <c r="U19" s="168">
        <v>1</v>
      </c>
      <c r="V19" s="168">
        <v>0.36499999999999999</v>
      </c>
      <c r="W19" s="165">
        <f t="shared" si="0"/>
        <v>54.103000000000002</v>
      </c>
      <c r="X19" s="166">
        <f t="shared" ref="X19:AA19" si="14">D19+I19+N19+S19</f>
        <v>33.790999999999997</v>
      </c>
      <c r="Y19" s="166">
        <f t="shared" si="14"/>
        <v>18.948</v>
      </c>
      <c r="Z19" s="166">
        <f t="shared" si="14"/>
        <v>1</v>
      </c>
      <c r="AA19" s="166">
        <f t="shared" si="14"/>
        <v>0.36499999999999999</v>
      </c>
      <c r="AB19" s="166">
        <v>16.55</v>
      </c>
      <c r="AC19" s="166">
        <v>122.3</v>
      </c>
      <c r="AD19" s="221">
        <v>52812.9</v>
      </c>
      <c r="AE19" s="214"/>
    </row>
    <row r="20" spans="1:31">
      <c r="A20" s="176"/>
      <c r="B20" s="177" t="s">
        <v>1085</v>
      </c>
      <c r="C20" s="165">
        <f t="shared" ref="C20:AD20" si="15">SUM(C6:C19)</f>
        <v>140.39400000000001</v>
      </c>
      <c r="D20" s="165">
        <f t="shared" si="15"/>
        <v>4.5969999999999995</v>
      </c>
      <c r="E20" s="165">
        <f t="shared" si="15"/>
        <v>114.29400000000001</v>
      </c>
      <c r="F20" s="165">
        <f t="shared" si="15"/>
        <v>21.5</v>
      </c>
      <c r="G20" s="165">
        <f t="shared" si="15"/>
        <v>0</v>
      </c>
      <c r="H20" s="165">
        <f t="shared" si="15"/>
        <v>453.53599999999994</v>
      </c>
      <c r="I20" s="165">
        <f t="shared" si="15"/>
        <v>24.821000000000005</v>
      </c>
      <c r="J20" s="165">
        <f t="shared" si="15"/>
        <v>355.36</v>
      </c>
      <c r="K20" s="165">
        <f t="shared" si="15"/>
        <v>73.212000000000003</v>
      </c>
      <c r="L20" s="165">
        <f t="shared" si="15"/>
        <v>0.14000000000000001</v>
      </c>
      <c r="M20" s="165">
        <f t="shared" si="15"/>
        <v>106.39300000000003</v>
      </c>
      <c r="N20" s="165">
        <f t="shared" si="15"/>
        <v>2.2589999999999999</v>
      </c>
      <c r="O20" s="165">
        <f t="shared" si="15"/>
        <v>70.153999999999996</v>
      </c>
      <c r="P20" s="165">
        <f t="shared" si="15"/>
        <v>35.178000000000004</v>
      </c>
      <c r="Q20" s="165">
        <f t="shared" si="15"/>
        <v>0.113</v>
      </c>
      <c r="R20" s="167">
        <f t="shared" si="15"/>
        <v>54.103000000000002</v>
      </c>
      <c r="S20" s="167">
        <f t="shared" si="15"/>
        <v>33.790999999999997</v>
      </c>
      <c r="T20" s="167">
        <f t="shared" si="15"/>
        <v>18.948</v>
      </c>
      <c r="U20" s="167">
        <f t="shared" si="15"/>
        <v>1</v>
      </c>
      <c r="V20" s="167">
        <f t="shared" si="15"/>
        <v>0.36499999999999999</v>
      </c>
      <c r="W20" s="165">
        <f t="shared" si="15"/>
        <v>754.42599999999993</v>
      </c>
      <c r="X20" s="173">
        <f t="shared" si="15"/>
        <v>65.467999999999989</v>
      </c>
      <c r="Y20" s="165">
        <f t="shared" si="15"/>
        <v>558.75599999999997</v>
      </c>
      <c r="Z20" s="165">
        <f t="shared" si="15"/>
        <v>130.89000000000001</v>
      </c>
      <c r="AA20" s="165">
        <f t="shared" si="15"/>
        <v>0.61799999999999999</v>
      </c>
      <c r="AB20" s="165">
        <f t="shared" si="15"/>
        <v>124.82000000000001</v>
      </c>
      <c r="AC20" s="165">
        <f t="shared" si="15"/>
        <v>875.9</v>
      </c>
      <c r="AD20" s="223">
        <f t="shared" si="15"/>
        <v>53195.9</v>
      </c>
      <c r="AE20" s="214"/>
    </row>
    <row r="21" spans="1:31" ht="15.75" customHeight="1">
      <c r="A21" s="176"/>
      <c r="B21" s="174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8"/>
      <c r="S21" s="168"/>
      <c r="T21" s="168"/>
      <c r="U21" s="168"/>
      <c r="V21" s="168"/>
      <c r="W21" s="166"/>
      <c r="X21" s="166"/>
      <c r="Y21" s="166"/>
      <c r="Z21" s="166"/>
      <c r="AA21" s="166"/>
      <c r="AB21" s="166"/>
      <c r="AC21" s="166"/>
      <c r="AD21" s="221"/>
      <c r="AE21" s="214"/>
    </row>
    <row r="22" spans="1:31" ht="15.75" customHeight="1">
      <c r="A22" s="224" t="s">
        <v>1071</v>
      </c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6"/>
    </row>
    <row r="23" spans="1:31" ht="15.75" customHeight="1">
      <c r="A23" s="227"/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9"/>
    </row>
    <row r="24" spans="1:31" ht="15.75" customHeight="1">
      <c r="A24" s="207" t="s">
        <v>1072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9"/>
      <c r="AE24" s="56"/>
    </row>
    <row r="25" spans="1:31" ht="15.75" customHeight="1">
      <c r="A25" s="207" t="s">
        <v>1073</v>
      </c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9"/>
      <c r="AE25" s="56"/>
    </row>
    <row r="26" spans="1:31" ht="15.75" customHeight="1">
      <c r="A26" s="207" t="s">
        <v>1074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9"/>
      <c r="AE26" s="56"/>
    </row>
    <row r="27" spans="1:31" ht="15.75" customHeight="1">
      <c r="A27" s="222" t="s">
        <v>1096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56"/>
    </row>
    <row r="28" spans="1:31" ht="16.5" customHeight="1">
      <c r="A28" s="222" t="s">
        <v>1075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56"/>
    </row>
    <row r="29" spans="1:31" ht="15.75" customHeight="1">
      <c r="A29" s="222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56"/>
    </row>
    <row r="30" spans="1:31" ht="15.75" customHeight="1">
      <c r="A30" s="179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56"/>
    </row>
    <row r="31" spans="1:31" ht="15.75" customHeight="1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56"/>
    </row>
    <row r="32" spans="1:31" ht="15.75" customHeight="1">
      <c r="A32" s="179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56"/>
    </row>
    <row r="33" spans="1:30" ht="15.75" customHeight="1">
      <c r="A33" s="217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</row>
    <row r="34" spans="1:30" ht="15.75" customHeight="1"/>
    <row r="35" spans="1:30" ht="15.75" customHeight="1"/>
    <row r="36" spans="1:30" ht="15.75" customHeight="1"/>
    <row r="37" spans="1:30" ht="15.75" customHeight="1"/>
    <row r="38" spans="1:30" ht="15.75" customHeight="1"/>
    <row r="39" spans="1:30" ht="15.75" customHeight="1"/>
    <row r="40" spans="1:30" ht="15.75" customHeight="1"/>
    <row r="41" spans="1:30" ht="15.75" customHeight="1"/>
    <row r="42" spans="1:30" ht="15.75" customHeight="1"/>
    <row r="43" spans="1:30" ht="15.75" customHeight="1"/>
    <row r="44" spans="1:30" ht="15.75" customHeight="1"/>
    <row r="45" spans="1:30" ht="15.75" customHeight="1"/>
    <row r="46" spans="1:30" ht="15.75" customHeight="1"/>
    <row r="47" spans="1:30" ht="15.75" customHeight="1"/>
    <row r="48" spans="1:3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3:A5"/>
    <mergeCell ref="B3:B5"/>
    <mergeCell ref="C3:AA3"/>
    <mergeCell ref="AB3:AC4"/>
    <mergeCell ref="C4:G4"/>
    <mergeCell ref="H4:L4"/>
    <mergeCell ref="W4:AA4"/>
    <mergeCell ref="AD3:AE5"/>
    <mergeCell ref="M4:Q4"/>
    <mergeCell ref="R4:V4"/>
    <mergeCell ref="AD6:AE6"/>
    <mergeCell ref="AD7:AE7"/>
    <mergeCell ref="AD8:AE8"/>
    <mergeCell ref="AD9:AE9"/>
    <mergeCell ref="AD10:AE10"/>
    <mergeCell ref="AD11:AE11"/>
    <mergeCell ref="AD12:AE12"/>
    <mergeCell ref="AD13:AE13"/>
    <mergeCell ref="AD15:AE15"/>
    <mergeCell ref="AD16:AE16"/>
    <mergeCell ref="AD17:AE17"/>
    <mergeCell ref="AD18:AE18"/>
    <mergeCell ref="AD19:AE19"/>
    <mergeCell ref="A28:AD28"/>
    <mergeCell ref="A29:AD32"/>
    <mergeCell ref="A33:AD33"/>
    <mergeCell ref="AD20:AE20"/>
    <mergeCell ref="AD21:AE21"/>
    <mergeCell ref="A22:AE23"/>
    <mergeCell ref="A24:AD24"/>
    <mergeCell ref="A25:AD25"/>
    <mergeCell ref="A26:AD26"/>
    <mergeCell ref="A27:AD27"/>
  </mergeCells>
  <pageMargins left="0.70866141732283472" right="0.70866141732283472" top="0.74803149606299213" bottom="0.74803149606299213" header="0" footer="0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Registrs</vt:lpstr>
      <vt:lpstr>Kopsavilkums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Stepa</dc:creator>
  <cp:lastModifiedBy>Vita Baškere</cp:lastModifiedBy>
  <cp:lastPrinted>2025-04-16T11:51:23Z</cp:lastPrinted>
  <dcterms:created xsi:type="dcterms:W3CDTF">2024-04-17T12:42:46Z</dcterms:created>
  <dcterms:modified xsi:type="dcterms:W3CDTF">2025-04-16T11:51:39Z</dcterms:modified>
</cp:coreProperties>
</file>