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6756"/>
  </bookViews>
  <sheets>
    <sheet name="ieņēmumi" sheetId="1" r:id="rId1"/>
    <sheet name="izdevumi" sheetId="2" r:id="rId2"/>
    <sheet name="speciālais budžets" sheetId="3" r:id="rId3"/>
    <sheet name="saistības" sheetId="4" r:id="rId4"/>
  </sheets>
  <calcPr calcId="145621"/>
</workbook>
</file>

<file path=xl/calcChain.xml><?xml version="1.0" encoding="utf-8"?>
<calcChain xmlns="http://schemas.openxmlformats.org/spreadsheetml/2006/main">
  <c r="K244" i="2" l="1"/>
  <c r="C246" i="2"/>
  <c r="K256" i="2"/>
  <c r="K255" i="2"/>
  <c r="K254" i="2"/>
  <c r="K253" i="2"/>
  <c r="C224" i="1"/>
  <c r="C109" i="3" l="1"/>
  <c r="C104" i="3" s="1"/>
  <c r="C98" i="3"/>
  <c r="C95" i="3"/>
  <c r="C93" i="3"/>
  <c r="C91" i="3"/>
  <c r="C89" i="3"/>
  <c r="C85" i="3"/>
  <c r="C83" i="3"/>
  <c r="C81" i="3"/>
  <c r="C77" i="3"/>
  <c r="C74" i="3"/>
  <c r="C72" i="3"/>
  <c r="C69" i="3"/>
  <c r="C67" i="3"/>
  <c r="C63" i="3"/>
  <c r="C61" i="3"/>
  <c r="C56" i="3"/>
  <c r="C53" i="3"/>
  <c r="C51" i="3"/>
  <c r="C49" i="3"/>
  <c r="C47" i="3"/>
  <c r="C44" i="3"/>
  <c r="C41" i="3"/>
  <c r="C38" i="3"/>
  <c r="C35" i="3"/>
  <c r="C32" i="3"/>
  <c r="C29" i="3"/>
  <c r="C27" i="3"/>
  <c r="C24" i="3"/>
  <c r="C21" i="3"/>
  <c r="C18" i="3"/>
  <c r="C13" i="3"/>
  <c r="C12" i="3" s="1"/>
  <c r="C11" i="3" s="1"/>
  <c r="C9" i="3"/>
  <c r="C8" i="3"/>
  <c r="C7" i="3" s="1"/>
  <c r="E17" i="4"/>
  <c r="D17" i="4"/>
  <c r="C17" i="4"/>
  <c r="F16" i="4"/>
  <c r="F15" i="4"/>
  <c r="F14" i="4"/>
  <c r="F13" i="4"/>
  <c r="F12" i="4"/>
  <c r="F11" i="4"/>
  <c r="F10" i="4"/>
  <c r="F9" i="4"/>
  <c r="C60" i="3" l="1"/>
  <c r="C17" i="3"/>
  <c r="C16" i="3" s="1"/>
  <c r="F17" i="4"/>
  <c r="C6" i="3"/>
  <c r="C76" i="1"/>
  <c r="C15" i="3" l="1"/>
  <c r="C102" i="3" s="1"/>
  <c r="D237" i="2"/>
  <c r="K236" i="2"/>
  <c r="D232" i="2"/>
  <c r="E232" i="2"/>
  <c r="C232" i="2"/>
  <c r="C248" i="1" l="1"/>
  <c r="C4" i="2"/>
  <c r="D27" i="2"/>
  <c r="E27" i="2"/>
  <c r="F27" i="2"/>
  <c r="G27" i="2"/>
  <c r="H27" i="2"/>
  <c r="I27" i="2"/>
  <c r="J27" i="2"/>
  <c r="C27" i="2"/>
  <c r="D4" i="2"/>
  <c r="E4" i="2"/>
  <c r="F4" i="2"/>
  <c r="G4" i="2"/>
  <c r="H4" i="2"/>
  <c r="I4" i="2"/>
  <c r="J4" i="2"/>
  <c r="C114" i="2" l="1"/>
  <c r="C109" i="2" s="1"/>
  <c r="D130" i="2"/>
  <c r="E130" i="2"/>
  <c r="F130" i="2"/>
  <c r="G130" i="2"/>
  <c r="H130" i="2"/>
  <c r="I130" i="2"/>
  <c r="J130" i="2"/>
  <c r="C130" i="2"/>
  <c r="D161" i="2"/>
  <c r="E161" i="2"/>
  <c r="F161" i="2"/>
  <c r="G161" i="2"/>
  <c r="H161" i="2"/>
  <c r="I161" i="2"/>
  <c r="J161" i="2"/>
  <c r="D153" i="2"/>
  <c r="E153" i="2"/>
  <c r="F153" i="2"/>
  <c r="G153" i="2"/>
  <c r="H153" i="2"/>
  <c r="I153" i="2"/>
  <c r="J153" i="2"/>
  <c r="C153" i="2"/>
  <c r="C161" i="2"/>
  <c r="D181" i="2"/>
  <c r="E181" i="2"/>
  <c r="F181" i="2"/>
  <c r="G181" i="2"/>
  <c r="H181" i="2"/>
  <c r="I181" i="2"/>
  <c r="J181" i="2"/>
  <c r="D96" i="2"/>
  <c r="E96" i="2"/>
  <c r="F96" i="2"/>
  <c r="G96" i="2"/>
  <c r="H96" i="2"/>
  <c r="I96" i="2"/>
  <c r="J96" i="2"/>
  <c r="C96" i="2"/>
  <c r="K36" i="2"/>
  <c r="D74" i="2"/>
  <c r="E74" i="2"/>
  <c r="F74" i="2"/>
  <c r="G74" i="2"/>
  <c r="H74" i="2"/>
  <c r="I74" i="2"/>
  <c r="J74" i="2"/>
  <c r="C74" i="2"/>
  <c r="D246" i="2"/>
  <c r="E246" i="2"/>
  <c r="F246" i="2"/>
  <c r="G246" i="2"/>
  <c r="H246" i="2"/>
  <c r="I246" i="2"/>
  <c r="J246" i="2"/>
  <c r="E237" i="2"/>
  <c r="F237" i="2"/>
  <c r="G237" i="2"/>
  <c r="H237" i="2"/>
  <c r="I237" i="2"/>
  <c r="J237" i="2"/>
  <c r="C237" i="2"/>
  <c r="C189" i="2"/>
  <c r="K226" i="2" l="1"/>
  <c r="C90" i="1"/>
  <c r="K202" i="2"/>
  <c r="K183" i="2" l="1"/>
  <c r="C9" i="1"/>
  <c r="C8" i="1"/>
  <c r="K37" i="2" l="1"/>
  <c r="D281" i="2"/>
  <c r="E281" i="2"/>
  <c r="F281" i="2"/>
  <c r="G281" i="2"/>
  <c r="H281" i="2"/>
  <c r="I281" i="2"/>
  <c r="J281" i="2"/>
  <c r="C69" i="1"/>
  <c r="C68" i="1" s="1"/>
  <c r="C67" i="1" s="1"/>
  <c r="C6" i="1"/>
  <c r="C281" i="2"/>
  <c r="K252" i="2"/>
  <c r="K257" i="2"/>
  <c r="K258" i="2"/>
  <c r="K242" i="2"/>
  <c r="K243" i="2"/>
  <c r="K245" i="2"/>
  <c r="K30" i="2"/>
  <c r="K225" i="2"/>
  <c r="K224" i="2"/>
  <c r="K223" i="2"/>
  <c r="K222" i="2"/>
  <c r="K220" i="2"/>
  <c r="K221" i="2"/>
  <c r="D203" i="2"/>
  <c r="D198" i="2" s="1"/>
  <c r="K107" i="2"/>
  <c r="F232" i="2"/>
  <c r="G232" i="2"/>
  <c r="H232" i="2"/>
  <c r="I232" i="2"/>
  <c r="J232" i="2"/>
  <c r="C203" i="2"/>
  <c r="C198" i="2" s="1"/>
  <c r="D296" i="2" l="1"/>
  <c r="E296" i="2"/>
  <c r="F296" i="2"/>
  <c r="G296" i="2"/>
  <c r="H296" i="2"/>
  <c r="I296" i="2"/>
  <c r="J296" i="2"/>
  <c r="C296" i="2"/>
  <c r="C229" i="1" l="1"/>
  <c r="C36" i="1"/>
  <c r="C53" i="1" l="1"/>
  <c r="C41" i="1"/>
  <c r="C40" i="1" s="1"/>
  <c r="K186" i="2"/>
  <c r="K185" i="2"/>
  <c r="K56" i="2" l="1"/>
  <c r="K26" i="2"/>
  <c r="K227" i="2" l="1"/>
  <c r="K91" i="2" l="1"/>
  <c r="K291" i="2" l="1"/>
  <c r="K299" i="2" l="1"/>
  <c r="K298" i="2"/>
  <c r="K297" i="2"/>
  <c r="K295" i="2"/>
  <c r="K294" i="2"/>
  <c r="K293" i="2"/>
  <c r="K292" i="2"/>
  <c r="K290" i="2"/>
  <c r="K289" i="2"/>
  <c r="K288" i="2"/>
  <c r="J287" i="2"/>
  <c r="J280" i="2" s="1"/>
  <c r="I287" i="2"/>
  <c r="I280" i="2" s="1"/>
  <c r="H287" i="2"/>
  <c r="H280" i="2" s="1"/>
  <c r="G287" i="2"/>
  <c r="G280" i="2" s="1"/>
  <c r="F287" i="2"/>
  <c r="F280" i="2" s="1"/>
  <c r="E287" i="2"/>
  <c r="E280" i="2" s="1"/>
  <c r="D287" i="2"/>
  <c r="D280" i="2" s="1"/>
  <c r="C287" i="2"/>
  <c r="C280" i="2" s="1"/>
  <c r="K286" i="2"/>
  <c r="K285" i="2"/>
  <c r="K284" i="2"/>
  <c r="K283" i="2"/>
  <c r="K282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J264" i="2"/>
  <c r="I264" i="2"/>
  <c r="H264" i="2"/>
  <c r="G264" i="2"/>
  <c r="F264" i="2"/>
  <c r="E264" i="2"/>
  <c r="D264" i="2"/>
  <c r="C264" i="2"/>
  <c r="K263" i="2"/>
  <c r="K262" i="2"/>
  <c r="J261" i="2"/>
  <c r="I261" i="2"/>
  <c r="H261" i="2"/>
  <c r="G261" i="2"/>
  <c r="F261" i="2"/>
  <c r="E261" i="2"/>
  <c r="D261" i="2"/>
  <c r="C261" i="2"/>
  <c r="C260" i="2" s="1"/>
  <c r="K259" i="2"/>
  <c r="K251" i="2"/>
  <c r="K250" i="2"/>
  <c r="K249" i="2"/>
  <c r="K248" i="2"/>
  <c r="K247" i="2"/>
  <c r="K241" i="2"/>
  <c r="K240" i="2"/>
  <c r="K239" i="2"/>
  <c r="K238" i="2"/>
  <c r="K235" i="2"/>
  <c r="K234" i="2"/>
  <c r="K233" i="2"/>
  <c r="K231" i="2"/>
  <c r="K230" i="2"/>
  <c r="K229" i="2"/>
  <c r="K228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J203" i="2"/>
  <c r="J198" i="2" s="1"/>
  <c r="I203" i="2"/>
  <c r="I198" i="2" s="1"/>
  <c r="H203" i="2"/>
  <c r="H198" i="2" s="1"/>
  <c r="G203" i="2"/>
  <c r="G198" i="2" s="1"/>
  <c r="F203" i="2"/>
  <c r="F198" i="2" s="1"/>
  <c r="E203" i="2"/>
  <c r="E198" i="2" s="1"/>
  <c r="K201" i="2"/>
  <c r="K200" i="2"/>
  <c r="K199" i="2"/>
  <c r="K197" i="2"/>
  <c r="K196" i="2"/>
  <c r="K195" i="2"/>
  <c r="K194" i="2"/>
  <c r="K193" i="2"/>
  <c r="K192" i="2"/>
  <c r="K191" i="2"/>
  <c r="K190" i="2"/>
  <c r="J189" i="2"/>
  <c r="I189" i="2"/>
  <c r="H189" i="2"/>
  <c r="G189" i="2"/>
  <c r="F189" i="2"/>
  <c r="E189" i="2"/>
  <c r="D189" i="2"/>
  <c r="C188" i="2"/>
  <c r="K187" i="2"/>
  <c r="K184" i="2"/>
  <c r="K182" i="2"/>
  <c r="C181" i="2"/>
  <c r="K180" i="2"/>
  <c r="K179" i="2"/>
  <c r="J178" i="2"/>
  <c r="I178" i="2"/>
  <c r="H178" i="2"/>
  <c r="G178" i="2"/>
  <c r="F178" i="2"/>
  <c r="E178" i="2"/>
  <c r="D178" i="2"/>
  <c r="C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0" i="2"/>
  <c r="K159" i="2"/>
  <c r="K158" i="2"/>
  <c r="K157" i="2"/>
  <c r="K156" i="2"/>
  <c r="K155" i="2"/>
  <c r="K154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J114" i="2"/>
  <c r="J109" i="2" s="1"/>
  <c r="I114" i="2"/>
  <c r="I109" i="2" s="1"/>
  <c r="H114" i="2"/>
  <c r="H109" i="2" s="1"/>
  <c r="G114" i="2"/>
  <c r="G109" i="2" s="1"/>
  <c r="F114" i="2"/>
  <c r="F109" i="2" s="1"/>
  <c r="E114" i="2"/>
  <c r="E109" i="2" s="1"/>
  <c r="D114" i="2"/>
  <c r="D109" i="2" s="1"/>
  <c r="D108" i="2" s="1"/>
  <c r="K113" i="2"/>
  <c r="K112" i="2"/>
  <c r="K111" i="2"/>
  <c r="K110" i="2"/>
  <c r="K106" i="2"/>
  <c r="K105" i="2"/>
  <c r="K104" i="2"/>
  <c r="K103" i="2"/>
  <c r="K102" i="2"/>
  <c r="K101" i="2"/>
  <c r="K100" i="2"/>
  <c r="K99" i="2"/>
  <c r="K98" i="2"/>
  <c r="K97" i="2"/>
  <c r="I95" i="2"/>
  <c r="H95" i="2"/>
  <c r="G95" i="2"/>
  <c r="F95" i="2"/>
  <c r="E95" i="2"/>
  <c r="D95" i="2"/>
  <c r="C95" i="2"/>
  <c r="J95" i="2"/>
  <c r="K94" i="2"/>
  <c r="K93" i="2"/>
  <c r="K92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J58" i="2"/>
  <c r="J54" i="2" s="1"/>
  <c r="I58" i="2"/>
  <c r="I54" i="2" s="1"/>
  <c r="H58" i="2"/>
  <c r="H54" i="2" s="1"/>
  <c r="G58" i="2"/>
  <c r="G54" i="2" s="1"/>
  <c r="F58" i="2"/>
  <c r="F54" i="2" s="1"/>
  <c r="E58" i="2"/>
  <c r="E54" i="2" s="1"/>
  <c r="D58" i="2"/>
  <c r="D54" i="2" s="1"/>
  <c r="C58" i="2"/>
  <c r="C54" i="2" s="1"/>
  <c r="K57" i="2"/>
  <c r="K55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J39" i="2"/>
  <c r="J38" i="2" s="1"/>
  <c r="I39" i="2"/>
  <c r="I38" i="2" s="1"/>
  <c r="H39" i="2"/>
  <c r="H38" i="2" s="1"/>
  <c r="G39" i="2"/>
  <c r="G38" i="2" s="1"/>
  <c r="F39" i="2"/>
  <c r="F38" i="2" s="1"/>
  <c r="E39" i="2"/>
  <c r="E38" i="2" s="1"/>
  <c r="D39" i="2"/>
  <c r="D38" i="2" s="1"/>
  <c r="C39" i="2"/>
  <c r="C38" i="2" s="1"/>
  <c r="K35" i="2"/>
  <c r="K34" i="2"/>
  <c r="K33" i="2"/>
  <c r="K32" i="2"/>
  <c r="K31" i="2"/>
  <c r="K29" i="2"/>
  <c r="K28" i="2"/>
  <c r="K25" i="2"/>
  <c r="J25" i="2"/>
  <c r="I25" i="2"/>
  <c r="H25" i="2"/>
  <c r="G25" i="2"/>
  <c r="F25" i="2"/>
  <c r="E25" i="2"/>
  <c r="D25" i="2"/>
  <c r="C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C261" i="1"/>
  <c r="C258" i="1"/>
  <c r="C246" i="1"/>
  <c r="C208" i="1"/>
  <c r="C189" i="1"/>
  <c r="C180" i="1"/>
  <c r="C176" i="1"/>
  <c r="C162" i="1"/>
  <c r="C147" i="1"/>
  <c r="C134" i="1"/>
  <c r="C120" i="1"/>
  <c r="C111" i="1"/>
  <c r="C104" i="1"/>
  <c r="C103" i="1"/>
  <c r="C64" i="1"/>
  <c r="C57" i="1"/>
  <c r="C55" i="1" s="1"/>
  <c r="C35" i="1"/>
  <c r="C33" i="1"/>
  <c r="C30" i="1"/>
  <c r="C5" i="1"/>
  <c r="K130" i="2" l="1"/>
  <c r="K153" i="2"/>
  <c r="C108" i="2"/>
  <c r="K237" i="2"/>
  <c r="K246" i="2"/>
  <c r="C32" i="1"/>
  <c r="K181" i="2"/>
  <c r="K232" i="2"/>
  <c r="K161" i="2"/>
  <c r="K27" i="2"/>
  <c r="K4" i="2"/>
  <c r="K96" i="2"/>
  <c r="K74" i="2"/>
  <c r="C175" i="1"/>
  <c r="K109" i="2"/>
  <c r="C4" i="1"/>
  <c r="K95" i="2"/>
  <c r="K296" i="2"/>
  <c r="H188" i="2"/>
  <c r="K203" i="2"/>
  <c r="K198" i="2" s="1"/>
  <c r="C133" i="1"/>
  <c r="F188" i="2"/>
  <c r="E188" i="2"/>
  <c r="I188" i="2"/>
  <c r="G260" i="2"/>
  <c r="I108" i="2"/>
  <c r="E108" i="2"/>
  <c r="J108" i="2"/>
  <c r="D188" i="2"/>
  <c r="H260" i="2"/>
  <c r="D260" i="2"/>
  <c r="J188" i="2"/>
  <c r="J260" i="2"/>
  <c r="F108" i="2"/>
  <c r="K58" i="2"/>
  <c r="C257" i="1"/>
  <c r="G108" i="2"/>
  <c r="E260" i="2"/>
  <c r="K114" i="2"/>
  <c r="K178" i="2"/>
  <c r="K261" i="2"/>
  <c r="K264" i="2"/>
  <c r="C110" i="1"/>
  <c r="K39" i="2"/>
  <c r="H108" i="2"/>
  <c r="K287" i="2"/>
  <c r="K38" i="2"/>
  <c r="G188" i="2"/>
  <c r="I260" i="2"/>
  <c r="F260" i="2"/>
  <c r="K281" i="2"/>
  <c r="K189" i="2"/>
  <c r="K54" i="2" l="1"/>
  <c r="K280" i="2"/>
  <c r="C109" i="1"/>
  <c r="C107" i="1" s="1"/>
  <c r="C66" i="1" s="1"/>
  <c r="C252" i="1" s="1"/>
  <c r="K108" i="2"/>
  <c r="I300" i="2"/>
  <c r="E300" i="2"/>
  <c r="J300" i="2"/>
  <c r="H300" i="2"/>
  <c r="F300" i="2"/>
  <c r="D300" i="2"/>
  <c r="G300" i="2"/>
  <c r="K260" i="2"/>
  <c r="C300" i="2" l="1"/>
  <c r="K300" i="2" s="1"/>
  <c r="C254" i="1" s="1"/>
  <c r="C255" i="1" s="1"/>
  <c r="K188" i="2"/>
</calcChain>
</file>

<file path=xl/sharedStrings.xml><?xml version="1.0" encoding="utf-8"?>
<sst xmlns="http://schemas.openxmlformats.org/spreadsheetml/2006/main" count="862" uniqueCount="554">
  <si>
    <t>Klasifikā-cijas kods</t>
  </si>
  <si>
    <t>Klasifikācijas     kods</t>
  </si>
  <si>
    <t>Iestādes/ struktūrvienības/ pasākumi</t>
  </si>
  <si>
    <t>Rādītāji</t>
  </si>
  <si>
    <t>Ieņēmumu veids</t>
  </si>
  <si>
    <t>Plāns, EUR</t>
  </si>
  <si>
    <t>KOPĀ IEŅĒMUMI</t>
  </si>
  <si>
    <t>1.0.</t>
  </si>
  <si>
    <t>Nodokļu ienēmumi</t>
  </si>
  <si>
    <t>1000          Atlīdzība, EUR</t>
  </si>
  <si>
    <t>NODOKĻU IEŅĒMUMI</t>
  </si>
  <si>
    <t>2000               Preces un pakalpojumi, EUR</t>
  </si>
  <si>
    <t>3000           Subsīdijas un dotācijas, EUR</t>
  </si>
  <si>
    <t>4000               Procentu izdevumi, EUR</t>
  </si>
  <si>
    <t>5000 Pamatkapitāla veidošana, EUR</t>
  </si>
  <si>
    <t>6000           Sociālie pabalsti, EUR</t>
  </si>
  <si>
    <t>7000           Uzturēšanas izdevumu transferti, EUR</t>
  </si>
  <si>
    <t>9000             Kapitālo izdevumu transferti, EUR</t>
  </si>
  <si>
    <t>KOPĀ izdevumi, EUR</t>
  </si>
  <si>
    <t>5.0.0.0.</t>
  </si>
  <si>
    <t>1.1.0.0.</t>
  </si>
  <si>
    <t>Ieņēmumi no iedzīvotāju ienākuma nodokļa</t>
  </si>
  <si>
    <t>1.1.1.0.</t>
  </si>
  <si>
    <t>Nodokļi par pakalpojumiem un precēm</t>
  </si>
  <si>
    <t>Iedzīvotāju ienākuma nodoklis</t>
  </si>
  <si>
    <t>5.5.0.0.</t>
  </si>
  <si>
    <t>01.100</t>
  </si>
  <si>
    <t>Vispārējie valdības dienesti, kopā</t>
  </si>
  <si>
    <t>Nodokļi un maksājumi par tiesībām lietot atsevišķas preces</t>
  </si>
  <si>
    <t>5.5.3.0.</t>
  </si>
  <si>
    <t>Dabas resursu nodoklis</t>
  </si>
  <si>
    <t>5.0.</t>
  </si>
  <si>
    <t>Transferti</t>
  </si>
  <si>
    <t>1.1.1.2.</t>
  </si>
  <si>
    <t>Saņemts no Valsts kases sadales konta pārskata gadā ieskaitītais iedzīvotāju ienākuma nodoklis</t>
  </si>
  <si>
    <t>4.0.0.0.</t>
  </si>
  <si>
    <t>Īpašuma nodokļi</t>
  </si>
  <si>
    <t>18.0.0.0.</t>
  </si>
  <si>
    <t>Valsts budžeta transferti</t>
  </si>
  <si>
    <t>18.6.0.0.</t>
  </si>
  <si>
    <t>Pašvaldību saņemtie transferti no valsts budžeta</t>
  </si>
  <si>
    <t>Novada dome</t>
  </si>
  <si>
    <t>Dzimtsarakstu nodaļa</t>
  </si>
  <si>
    <t>4.1.0.0.</t>
  </si>
  <si>
    <t>Nekustamā īpašuma nodoklis, kopā</t>
  </si>
  <si>
    <t>18.6.2.0.</t>
  </si>
  <si>
    <t>Pašvaldību saņemtie valsts budžeta transferti noteikatjiem mērķiem</t>
  </si>
  <si>
    <t>4.1.1.1.</t>
  </si>
  <si>
    <t>KOPĀ IZDEVUMI</t>
  </si>
  <si>
    <t>Nekustāmā īpašuma nodokļa par zemi kārtējā saimnieciskā gada ieņēmumi, kopā</t>
  </si>
  <si>
    <t>Gulbenes pilsētas pārvalde</t>
  </si>
  <si>
    <t>4.1.1.2.</t>
  </si>
  <si>
    <t>Nekustamā īpašuma nodokļa par zemi iepriekšējo gadu parādi, kopā</t>
  </si>
  <si>
    <t>Beļavas pagasta pārvalde</t>
  </si>
  <si>
    <t>4.1.2.1.</t>
  </si>
  <si>
    <t>Daukstu pagasta pārvalde</t>
  </si>
  <si>
    <t xml:space="preserve">Nekustāmā īpašuma nodoklis par ēkām un būvēm kārtējā saimnieciskā gada ieņēmumi, kopā </t>
  </si>
  <si>
    <t>Druvienas pagasta pārvalde</t>
  </si>
  <si>
    <t>Izdevumi atbilstoši funkcionālajām kategorijām</t>
  </si>
  <si>
    <t>Galgauskas pagasta pārvalde</t>
  </si>
  <si>
    <t>04.000</t>
  </si>
  <si>
    <t>Jaungulbenes pagasta pārvalde</t>
  </si>
  <si>
    <t>Lejasciema pagasta pārvalde</t>
  </si>
  <si>
    <t>Ekonomiskā darbība</t>
  </si>
  <si>
    <t>Litenes pagasta pārvalde</t>
  </si>
  <si>
    <t>Lizuma pagasta pārvalde</t>
  </si>
  <si>
    <t>Līgo pagasta pārvalde</t>
  </si>
  <si>
    <t>Rankas pagasta pārvalde</t>
  </si>
  <si>
    <t>Beļavas pagasta pārvalde, kopā</t>
  </si>
  <si>
    <t>Stāmerienas pagasta pārvalde</t>
  </si>
  <si>
    <t>Stradu pagasta pārvalde</t>
  </si>
  <si>
    <t>Tirzas pagasta pārvalde</t>
  </si>
  <si>
    <t>Atlīdzība</t>
  </si>
  <si>
    <t>4.1.2.2.</t>
  </si>
  <si>
    <t>Nekustāmā īpašuma nodokļa par ēkām un būvēm iepriekšējo gadu parādi, kopā</t>
  </si>
  <si>
    <t>4.1.3.1.</t>
  </si>
  <si>
    <t>Nekustamā īpašuma nodoklis par mājokli kārtējā saimnieciskā gada ieņēmumi, kopā</t>
  </si>
  <si>
    <t>4.1.3.2.</t>
  </si>
  <si>
    <t>Nekustamā īpašuma nodoklis par mājokli iepriekšējo gadu parādi, kopā</t>
  </si>
  <si>
    <t>5.4.1.0.</t>
  </si>
  <si>
    <t>Azartspēļu nodoklis, Gulbenes pilsēta pārvalde</t>
  </si>
  <si>
    <t>Preces un pakalpojumi</t>
  </si>
  <si>
    <t>Daukstu pagasta pārvalde, kopā</t>
  </si>
  <si>
    <t>2.0.</t>
  </si>
  <si>
    <t>NENODOKĻU IEŅĒMUMI</t>
  </si>
  <si>
    <t>Druvienas pagasta pārvalde, kopā</t>
  </si>
  <si>
    <t>Gulbenes novada vēlēšanu komisija</t>
  </si>
  <si>
    <t>01.721</t>
  </si>
  <si>
    <t>8.0.0.0.</t>
  </si>
  <si>
    <t>Pašvaldību parādu procentu nomaksa</t>
  </si>
  <si>
    <t>Ieņēmumi no uzņēmējdarbības un īpašuma</t>
  </si>
  <si>
    <t>Galgauskas pagasta pārvalde, kopā</t>
  </si>
  <si>
    <t>01.890</t>
  </si>
  <si>
    <t>Izdevumi neparedzētiem gadījumiem</t>
  </si>
  <si>
    <t>03.000</t>
  </si>
  <si>
    <t>Sabiedriskā kārtība un drošība, tiesību aizsardzība, kopā</t>
  </si>
  <si>
    <t>8.9.9.0.</t>
  </si>
  <si>
    <t>Pārējie iepriekš neklasificētie finanšu ieņēmumi (novads)</t>
  </si>
  <si>
    <t xml:space="preserve">Jaungulbenes pagasta pārvalde, kopā </t>
  </si>
  <si>
    <t>9.0.0.0.</t>
  </si>
  <si>
    <t>Valsts (pašvaldību) nodevas un maksājumi</t>
  </si>
  <si>
    <t>03.200</t>
  </si>
  <si>
    <t>Pašvaldības policija</t>
  </si>
  <si>
    <t>Lejasciema pagasta pārvalde, kopā</t>
  </si>
  <si>
    <t>9.4.0.0.</t>
  </si>
  <si>
    <t>Valsts nodevas, kuras ieskaita pašvaldību budžetā, kopā</t>
  </si>
  <si>
    <t>Litenes pagasta pārvalde, kopā</t>
  </si>
  <si>
    <t>Ekonomiskā darbība, kopā</t>
  </si>
  <si>
    <t>9.4.2.0.</t>
  </si>
  <si>
    <t>Lizuma pagasta pārvalde, kopā</t>
  </si>
  <si>
    <t>Līgo pagasta pārvalde, kopā</t>
  </si>
  <si>
    <t>Rankas pagasta pārvalde, kopā</t>
  </si>
  <si>
    <t>Stāmerienas pagasta pārvalde, kopā</t>
  </si>
  <si>
    <t>Stradu pagasta pārvalde, kopā</t>
  </si>
  <si>
    <t>04.430</t>
  </si>
  <si>
    <t>Būvvalde</t>
  </si>
  <si>
    <t>Tirzas pagasta pārvalde, kopā</t>
  </si>
  <si>
    <t>04.510</t>
  </si>
  <si>
    <t>04.730</t>
  </si>
  <si>
    <t>Tūrisms</t>
  </si>
  <si>
    <t>Gulbenes pilsētas pārvalde, kopā</t>
  </si>
  <si>
    <t>Tūrisms Stāmerienas pagastā</t>
  </si>
  <si>
    <t>Pamatkapitāla veidošana</t>
  </si>
  <si>
    <t>Gulbenes novada dome, kopā</t>
  </si>
  <si>
    <t>Stāmerienas pils uzturēšana</t>
  </si>
  <si>
    <t>9.4.5.0.</t>
  </si>
  <si>
    <t>04.901</t>
  </si>
  <si>
    <t>Valsts nodevas par laulības reģistrāciju, civilstāvokļa akta ieraksta aktualizēšanu vai atjaunošanu un atkārtotas civilstāvokļa aktu reģistrācijas apliecības izsniegšanu, Dzimtsaraksti</t>
  </si>
  <si>
    <t>Informācijas tehnoloģiju kompetences centrs</t>
  </si>
  <si>
    <t>9.4.9.0.</t>
  </si>
  <si>
    <t>05.000</t>
  </si>
  <si>
    <t>Vides aizsardzība</t>
  </si>
  <si>
    <t>04.900</t>
  </si>
  <si>
    <t>Informācijas vadība un sabiedriskās attiecības</t>
  </si>
  <si>
    <t>9.5.0.0.</t>
  </si>
  <si>
    <t>Pašvaldību nodevas, kopā</t>
  </si>
  <si>
    <t>Vides aizsardzība, kopā</t>
  </si>
  <si>
    <t>9.5.1.4.</t>
  </si>
  <si>
    <t>Pašvaldības nodeva par tirdzniecību publiskās vietās, kopā</t>
  </si>
  <si>
    <t>05.200</t>
  </si>
  <si>
    <t>Notekūdeņu apsaimniekošana, kopā</t>
  </si>
  <si>
    <t>Tūrisma un kultūrvēsturiskā mantojuma centrs</t>
  </si>
  <si>
    <t>9.5.1.5.</t>
  </si>
  <si>
    <t>Pašvaldības nodeva par dzīvnieku turēšanu, Gulbenes pilsētas pārvalde</t>
  </si>
  <si>
    <t>9.5.1.7.</t>
  </si>
  <si>
    <t>Pašvaldība nodeva par reklāmas, afišu un sludinājumu izvietošanu publiskās vietās</t>
  </si>
  <si>
    <t>Gulbenes pilsēta</t>
  </si>
  <si>
    <t>9.5.2.1.</t>
  </si>
  <si>
    <t>Nodeva par būvatļauju saņemšanu, novada dome</t>
  </si>
  <si>
    <t>Budžeta fiskālais deficīts (-) vai pārpalikums</t>
  </si>
  <si>
    <t>10.0.0.0.</t>
  </si>
  <si>
    <t>Beļavas pagasts</t>
  </si>
  <si>
    <t>Naudas sodi un sankcijas</t>
  </si>
  <si>
    <t>FINANSĒŠANA</t>
  </si>
  <si>
    <t>Daukstu pagasts</t>
  </si>
  <si>
    <t>10.1.4.0.</t>
  </si>
  <si>
    <t>Druvienas pagasts</t>
  </si>
  <si>
    <t>Iekšējā finansēšana</t>
  </si>
  <si>
    <t>Naudas sodi, ko uzliek pašvaldības, novada dome, Pašvaldības policija</t>
  </si>
  <si>
    <t>Galgauskas pagasts</t>
  </si>
  <si>
    <t>Jaungulbenes pagasts</t>
  </si>
  <si>
    <t>Lejasciema pagasts</t>
  </si>
  <si>
    <t>Līgo pagasts</t>
  </si>
  <si>
    <t>Rankas pagasts</t>
  </si>
  <si>
    <t>Stāmerienas pagasts</t>
  </si>
  <si>
    <t>Stradu pagasts</t>
  </si>
  <si>
    <t>Tirzas pagasts</t>
  </si>
  <si>
    <t>1.No citām valsts pārvaldes struktūram</t>
  </si>
  <si>
    <t>06.000</t>
  </si>
  <si>
    <t>Pašvaldības teritoriju un mājokļu apsaimnošana, kopā</t>
  </si>
  <si>
    <t>2.Budžeta līdzekļu izmaiņas</t>
  </si>
  <si>
    <t>2.1.Budžeta līdzekļu atlikums gada sākumā</t>
  </si>
  <si>
    <t>2.2.Budžeta līdzekļu atlikums perioda beigās</t>
  </si>
  <si>
    <t>12.0.0.0.</t>
  </si>
  <si>
    <t>Pārējie nenodokļu ieņēmumi</t>
  </si>
  <si>
    <t>3.No komercbankām</t>
  </si>
  <si>
    <t>Novada domes priekšsēdētājs                                                                 A.Apinītis</t>
  </si>
  <si>
    <t>12.2.4.0.</t>
  </si>
  <si>
    <t>06.200</t>
  </si>
  <si>
    <t>Ieņēmumi no ūdenstilpju un zvejas tiesību nomas un zvejas tiesību nerūpnieciskās izmantošanas (makšķerēšanas kartes), kopā</t>
  </si>
  <si>
    <t>Attīstības un projektu nodaļa</t>
  </si>
  <si>
    <t>Īpašumu pārraudzības nodaļa</t>
  </si>
  <si>
    <t>06.300</t>
  </si>
  <si>
    <t>13.0.0.0.</t>
  </si>
  <si>
    <t>Ieņēmumi no valsts (pašvaldību) īpašumu iznomāšanas, pārdošanas un no nodokļu pamatparāda kapitalizācijas</t>
  </si>
  <si>
    <t>Ūdensaimniecības, kopā</t>
  </si>
  <si>
    <t>13.1.0.0.</t>
  </si>
  <si>
    <t>Ieņēmumi no ēku un būvju īpašumu pārdošanas, novada dome</t>
  </si>
  <si>
    <t>TRANSFERTI</t>
  </si>
  <si>
    <t>Pašvaldību budžetā saņemtās valsts budžeta mērķdotācijas, kopā</t>
  </si>
  <si>
    <t>Valsts budžeta dotācija no Nacionālā veselības dienesta, kopā</t>
  </si>
  <si>
    <t>Beļavas pagasta Beļavas feldšeru - vecmāšu punktam</t>
  </si>
  <si>
    <t>Daukstu pagasta Daukstu feldšeru - vecmāšu punktam</t>
  </si>
  <si>
    <t>Daukstu pagasta Staru feldšeru - vecmāšu punktam</t>
  </si>
  <si>
    <t>Druvienas feldšeru - vecmāšu punktam</t>
  </si>
  <si>
    <t>Galgauskas feldšeru - vecmāšu punktam</t>
  </si>
  <si>
    <t>Rankas feldšeru - vecmāšu punkts</t>
  </si>
  <si>
    <t>Valsts budžeta mērķdotācijas, kopā</t>
  </si>
  <si>
    <t>Litenes pagasts</t>
  </si>
  <si>
    <t>Lizuma pagasts</t>
  </si>
  <si>
    <t>Tautas mākslas kolektīvu vadītājiem</t>
  </si>
  <si>
    <t>Invalīdu asistentiem</t>
  </si>
  <si>
    <t>Pašvaldību pamata un vispārējās izglītības iestāžu pedagogu darba samaksai un valsts sociālās apdrošināšanas obligātajām iemaksām</t>
  </si>
  <si>
    <t>Sveķu internātpamatskolai</t>
  </si>
  <si>
    <t>Interešu izglītības programmu pedagogu darba samaksai un valsts sociālās apdrošināšanas obligātajām iemaksām</t>
  </si>
  <si>
    <t>Pašvaldību izglītības iestāžu piecgadīgo un sešgadīgo bērnu apmācības pedagogu darba samaksai un valsts sociālās apdrošināšanas obligātajām iemaksām (gadam)</t>
  </si>
  <si>
    <t>Bērnu un jaunatnes sporta skolai</t>
  </si>
  <si>
    <t>Mākslas skolai</t>
  </si>
  <si>
    <t>Mūzikas skolai</t>
  </si>
  <si>
    <t>1.-4.klases skolēnu pusdienu izdevumu apmaksai</t>
  </si>
  <si>
    <t>Mācību grāmatām</t>
  </si>
  <si>
    <t>Plānotie pagaidu sabiedriskie darbi</t>
  </si>
  <si>
    <t>18.6.3.0.</t>
  </si>
  <si>
    <t>Valsts budžeta iestāžu uzturēšanas izdevumu transferti pašvaldībām ārvalstu finanšu palīdzības projektu īstenošanai, novada dome</t>
  </si>
  <si>
    <t>18.6.4.0.</t>
  </si>
  <si>
    <t xml:space="preserve">Pašvaldību budžetā saņemtā dotācija no pašvaldību finanšu izlīdzināšanas fonda </t>
  </si>
  <si>
    <t>06.400</t>
  </si>
  <si>
    <t xml:space="preserve">Ielu apgaismošana, Gulbenes pilsēta </t>
  </si>
  <si>
    <t>Pašvaldību budžetā saņemtā dotācija no pašvaldību finanšu izlīdzināšanas fonda (par 2016.gadu)</t>
  </si>
  <si>
    <t>19.0.0.0.</t>
  </si>
  <si>
    <t>Pašvaldību budžetu transferti</t>
  </si>
  <si>
    <t>Ielu apgaismošana, Jaungulbenes pagasts</t>
  </si>
  <si>
    <t>06.600</t>
  </si>
  <si>
    <t>Pārējā citur neklasificētā teritoriju un mājokļu apsaimniekošanas darbība, kopā</t>
  </si>
  <si>
    <t>19.2.0.0.</t>
  </si>
  <si>
    <t>Pašvaldību saņemtie transferti no citām pašvaldībām</t>
  </si>
  <si>
    <t>19.2.1.0.</t>
  </si>
  <si>
    <t>Ieņēmumi izglītības funkciju nodrošināšanai, novada dome</t>
  </si>
  <si>
    <t>19.3.0.0.</t>
  </si>
  <si>
    <t xml:space="preserve">Pašvaldību iestāžu transferti no augstākas iestādes </t>
  </si>
  <si>
    <t>21.0.0.0.</t>
  </si>
  <si>
    <t>Budžeta iestāžu ieņēmumi</t>
  </si>
  <si>
    <t>21.1.9.0.</t>
  </si>
  <si>
    <t>Budžeta iestāžu ieņēmumi no ārvalstu finanšu palīdzības, Gulbenes pilsēta</t>
  </si>
  <si>
    <t>21.3.0.0.</t>
  </si>
  <si>
    <t>Ieņēmumi no budžeta iestāžu sniegtajiem pakalpojumiem un citi pašu ieņēmumi, kopā</t>
  </si>
  <si>
    <t>21.3.5.0.</t>
  </si>
  <si>
    <t>Maksa par izglītības pakalpojumiem, kopā</t>
  </si>
  <si>
    <t>21.3.5.2.</t>
  </si>
  <si>
    <t>Ieņēmumi no vecāku maksām pirmsskolas izglītības iestādēs, kopā</t>
  </si>
  <si>
    <t>Gulbenes 1.pirmsskolas izglītības iestāde</t>
  </si>
  <si>
    <t>Gulenes 2.pirmsskolas izglītības iestāde "Rūķītis"</t>
  </si>
  <si>
    <t>Gulbenes 3.pirmsskolas izglītības iestāde "Auseklītis"</t>
  </si>
  <si>
    <t>21.3.5.9.</t>
  </si>
  <si>
    <t>Pārējie ieņēmumi par izglītības pakalpojumiem, kopā</t>
  </si>
  <si>
    <t>Labiekārtošanas iestāde</t>
  </si>
  <si>
    <t>Mūzikas skola</t>
  </si>
  <si>
    <t>Mākslas skola</t>
  </si>
  <si>
    <t>K.Valdemāra pamatskola</t>
  </si>
  <si>
    <t>Gulbenes pilsētas dzīvokļu remontiem</t>
  </si>
  <si>
    <t>Druvienas pamatskola</t>
  </si>
  <si>
    <t>Projekti, līdzfinansējums</t>
  </si>
  <si>
    <t>Galgauskas pamatskola</t>
  </si>
  <si>
    <t>Gulbīša vidusskola</t>
  </si>
  <si>
    <t>Lejasciema vidusskola</t>
  </si>
  <si>
    <t>Lizuma vidusskola</t>
  </si>
  <si>
    <t>Rankas pamatskola</t>
  </si>
  <si>
    <t>Stāmerienas pamatskola</t>
  </si>
  <si>
    <t>Stāķu pamatskola</t>
  </si>
  <si>
    <t>07.000</t>
  </si>
  <si>
    <t>Tirzas pamatskola</t>
  </si>
  <si>
    <t>21.3.8.0.</t>
  </si>
  <si>
    <t>Ieņēmumi par nomu un īri, kopā</t>
  </si>
  <si>
    <t>Veselība, kopā</t>
  </si>
  <si>
    <t>21.3.8.1.</t>
  </si>
  <si>
    <t>Ieņēmumi par telpu nomu, kopā</t>
  </si>
  <si>
    <t>07.210</t>
  </si>
  <si>
    <t>Ambulatorās ārstniecības iestādes, kopā</t>
  </si>
  <si>
    <t>21.3.8.3.</t>
  </si>
  <si>
    <t>Ieņēmumi no kustamā īpašuma iznomāšanas, Gulbenes pilsētas pārvalde</t>
  </si>
  <si>
    <t>21.3.8.4.</t>
  </si>
  <si>
    <t>Ieņēmumi par zemes nomu, kopā</t>
  </si>
  <si>
    <t>Beļavas pagasts Beļavas feldšeru - vecmāšu punkts</t>
  </si>
  <si>
    <t>Beļavas pagasts Ozolkalna feldšeru - vecmāšu punkts</t>
  </si>
  <si>
    <t>Daukstu pagasta Staru feldšeru - vecmāšu punkts</t>
  </si>
  <si>
    <t>Daukstu pagasta Daukstu feldšeru - vecmāšu punkts</t>
  </si>
  <si>
    <t>21.3.8.9.</t>
  </si>
  <si>
    <t>Pārējie ieņēmumi par nomu un īri, kopā</t>
  </si>
  <si>
    <t>08.000</t>
  </si>
  <si>
    <t>Atpūta, kultūra un reliģija, kopā</t>
  </si>
  <si>
    <t>08.100</t>
  </si>
  <si>
    <t>21.3.9.0.</t>
  </si>
  <si>
    <t>Ieņēmumi par pārējiem budžeta iestāžu maksas pakalpojumiem, kopā</t>
  </si>
  <si>
    <t>Sports, kopā</t>
  </si>
  <si>
    <t>21.3.9.1.</t>
  </si>
  <si>
    <t>Ieņēmumi par personu uzturēšanos sociālās aprūpes iestādēs, kopā</t>
  </si>
  <si>
    <t>Sociālās aprūpes nams "Siltais"</t>
  </si>
  <si>
    <t>Sociālās aprūpes nams "Tirza"</t>
  </si>
  <si>
    <t>21.3.9.2.</t>
  </si>
  <si>
    <t>Ieņēmumi no pacientu iemaksām un sniegtajiem rehabilitācijas un ārstniecības pakalpojumiem, kopā</t>
  </si>
  <si>
    <t>Sporta atbalsts, iesniegumi</t>
  </si>
  <si>
    <t>Olimpiāde</t>
  </si>
  <si>
    <t>Balvas sportā, izglītībā, kultūrā</t>
  </si>
  <si>
    <t>Beļavas pagasta Beļavas feldšeru - vecmāšu punkts</t>
  </si>
  <si>
    <t>Sporta pasākumi</t>
  </si>
  <si>
    <t>Sporta pasākumi, zāles, centri, kopā</t>
  </si>
  <si>
    <t>Litenes pagasta pārvalde (zobārsts)</t>
  </si>
  <si>
    <t>Stradu pagasta Stradu feldšeru - vecmāšu punkts</t>
  </si>
  <si>
    <t>21.3.9.3.</t>
  </si>
  <si>
    <t>Ieņēmumi no biļešu realizācijas, kopā</t>
  </si>
  <si>
    <t>Novada dome, citas biļetes</t>
  </si>
  <si>
    <t>Gulbenes kultūras centrs</t>
  </si>
  <si>
    <t>Gulbenes novada vēstures un mākslas muzejs</t>
  </si>
  <si>
    <t>Sabiedriskā tualete</t>
  </si>
  <si>
    <t>Beļavas tautas nams</t>
  </si>
  <si>
    <t>Ozolkalna kultūras un sporta centrs "Zīļuks"</t>
  </si>
  <si>
    <t>Daukstu pagasta Staru kultūras nams</t>
  </si>
  <si>
    <t>Druvienas kultūras nams</t>
  </si>
  <si>
    <t>Galgauskas kultūras nams</t>
  </si>
  <si>
    <t>Jaungulbenes tautas nams</t>
  </si>
  <si>
    <t>Lejasciema kultūras nams</t>
  </si>
  <si>
    <t>Litenes tautas nams</t>
  </si>
  <si>
    <t>Stāķu sporta zāle, Stradu pagasts</t>
  </si>
  <si>
    <t>Lizuma kultūras nams</t>
  </si>
  <si>
    <t>Līgo kultūras nams</t>
  </si>
  <si>
    <t>Rankas kultūras nams</t>
  </si>
  <si>
    <t>Gulbenes sporta centrs</t>
  </si>
  <si>
    <t>Stāmerienas tautas nams</t>
  </si>
  <si>
    <t>Kalnienas tautas nams</t>
  </si>
  <si>
    <t>Tirzas kultūras nams</t>
  </si>
  <si>
    <t>08.210</t>
  </si>
  <si>
    <t>Bibliotēkas, kopā</t>
  </si>
  <si>
    <t>21.3.9.4.</t>
  </si>
  <si>
    <t>Ieņēmumi no dzīvokļu un komunālajiem pakalpojumiem, kopā</t>
  </si>
  <si>
    <t>Beļavas bibliotēka</t>
  </si>
  <si>
    <t>Daukstu pagasts, Staru bibliotēka</t>
  </si>
  <si>
    <t>Daukstu pagasts, Daukstu bibliotēka</t>
  </si>
  <si>
    <t>Sveķu internātpamatskola</t>
  </si>
  <si>
    <t>21.3.9.5.</t>
  </si>
  <si>
    <t>Druvienas bibliotēka</t>
  </si>
  <si>
    <t>Ieņēmumi par projektu īstenošanu</t>
  </si>
  <si>
    <t>Galgauskas bibliotēka</t>
  </si>
  <si>
    <t>Jaungulbenes bibliotēka</t>
  </si>
  <si>
    <t>Lejasciema pagasts, Lejasciema bibliotēka</t>
  </si>
  <si>
    <t>Lejasciema pagasts, Mālu bibliotēka</t>
  </si>
  <si>
    <t>Lejasciema pagasts, Sinoles apkalpošanas punkts</t>
  </si>
  <si>
    <t>Litenes bibliotēka</t>
  </si>
  <si>
    <t>21.3.9.9.</t>
  </si>
  <si>
    <t>Citi ieņēmumi no maksas pakalpojumiem, kopā</t>
  </si>
  <si>
    <t>Lizuma bibliotēka</t>
  </si>
  <si>
    <t>Rankas pagasts, Rankas bibliotēka</t>
  </si>
  <si>
    <t>Rankas pagasts, Gaujasrēveļu bibliotēka</t>
  </si>
  <si>
    <t>Stāmerienas pagasts, Stāmerienas bibliotēka</t>
  </si>
  <si>
    <t>Stāmerienas pagasts, Kalnienas bibliotēka</t>
  </si>
  <si>
    <t>Stradu pagasts, Stāķu bibliotēka</t>
  </si>
  <si>
    <t>Stradu pagasts, Stradu bibliotēka</t>
  </si>
  <si>
    <t>Gulbenes novada bibliotēka</t>
  </si>
  <si>
    <t>21.4.0.0.</t>
  </si>
  <si>
    <t>Pārējie 21.3.0.0. grupā neklasificētie iestāžu ieņēmumi par iestāžu sniegtajiem maksas pakalpojumiem un citi pašu ieņēmumi</t>
  </si>
  <si>
    <t xml:space="preserve">Europe Direct informācijas punkts, ES finansējums </t>
  </si>
  <si>
    <t>08.220</t>
  </si>
  <si>
    <t>21.4.2.9.</t>
  </si>
  <si>
    <t>21.4.9.9.</t>
  </si>
  <si>
    <t>Pārējie iepriekš neklasificētie pašu ieņēmumi, kopā</t>
  </si>
  <si>
    <t>Muzeji, kopā</t>
  </si>
  <si>
    <t>IEŅĒMUMI KOPĀ</t>
  </si>
  <si>
    <t>Druvienas Vecā skola - muzejs</t>
  </si>
  <si>
    <t>Lejasciema kultūrvēsturiskā mantojuma centrs</t>
  </si>
  <si>
    <t>Lizuma mantojuma centrs</t>
  </si>
  <si>
    <t>Gaujasrēveļu kultūrvēsturiskā mantojuma centrs</t>
  </si>
  <si>
    <t>Tirzas novadpētniecības krātuve</t>
  </si>
  <si>
    <t>08.230</t>
  </si>
  <si>
    <t>Kultūras centri, kopā</t>
  </si>
  <si>
    <t>1. No citām valsts pārvaldēs struktūrām</t>
  </si>
  <si>
    <t>Aizņēmumu pamatsummu atmaksa (-)</t>
  </si>
  <si>
    <t>Saņemtie aizņēmumi (+)</t>
  </si>
  <si>
    <t>2. Budžeta līdzekļu izmaiņas</t>
  </si>
  <si>
    <t>2.1. Budžeta līdzekļu atlikums gada sākumā</t>
  </si>
  <si>
    <t>2.2. Budžeta līdzekļu atlikums perioda beigās</t>
  </si>
  <si>
    <t>3. No komercbankām</t>
  </si>
  <si>
    <t>Ārējā finansēšana</t>
  </si>
  <si>
    <t>Stradu kultūras pasākumi</t>
  </si>
  <si>
    <t>08.290</t>
  </si>
  <si>
    <t>Kultūras pasākumi, kopā</t>
  </si>
  <si>
    <t>08.620</t>
  </si>
  <si>
    <t>Pārējie atpūtas, kultūras un sporta pasākumi, kopā</t>
  </si>
  <si>
    <t>Pārējie sporta, atpūtas un kultūras pasākumi</t>
  </si>
  <si>
    <t>Valsts svētki</t>
  </si>
  <si>
    <t>09.000</t>
  </si>
  <si>
    <t>Izglītība, kopā</t>
  </si>
  <si>
    <t>09.100</t>
  </si>
  <si>
    <t>Pirmsskolas izglītības iestādes, kopā</t>
  </si>
  <si>
    <t xml:space="preserve">Gulbenes 1.PII </t>
  </si>
  <si>
    <t>Gulbenes 2.PII "Rūķītis"</t>
  </si>
  <si>
    <t>Gulbenes 3.PII "Auseklītis"</t>
  </si>
  <si>
    <t>Jaungulbene PII "Pienenīte"</t>
  </si>
  <si>
    <t>Lejasciema PII "Kamenīte"</t>
  </si>
  <si>
    <t>Litenes PII</t>
  </si>
  <si>
    <t>Rankas PII "Ābelīte"</t>
  </si>
  <si>
    <t>Stāķu PII</t>
  </si>
  <si>
    <t>09.200</t>
  </si>
  <si>
    <t>Pamatizglītība, vispārējā un profesionālā izglītība, kopā</t>
  </si>
  <si>
    <t>Pamata un vispārējās izglītības pedagogu darba samaksa</t>
  </si>
  <si>
    <t>Ineterešu izglītības programma,pedagogu darba samaksa</t>
  </si>
  <si>
    <t>09.210</t>
  </si>
  <si>
    <t>Pamatskolas, vidusskolas, kopā</t>
  </si>
  <si>
    <t>Gulbenes novada Valsts ģimnāzija</t>
  </si>
  <si>
    <t>Gulbenes vidusskola</t>
  </si>
  <si>
    <t>Gulbenes 2.vidusskola</t>
  </si>
  <si>
    <t>Gulbenes vakara (maiņu) vidusskola</t>
  </si>
  <si>
    <t>Kr.Valdemāra pamatskola</t>
  </si>
  <si>
    <t>Litenes pamatskola</t>
  </si>
  <si>
    <t>Datortehnikas iegāde</t>
  </si>
  <si>
    <t>Elektroniskās kartes</t>
  </si>
  <si>
    <t>Atbalsts izglītībai, novads</t>
  </si>
  <si>
    <t>Peldētapmācības nodrošināšana 1.-5.klases skolēniem</t>
  </si>
  <si>
    <t>09.510</t>
  </si>
  <si>
    <t>Interešu un profesionālā ievirzes izglītība, kopā</t>
  </si>
  <si>
    <t>Gulbenes mūzikas skola</t>
  </si>
  <si>
    <t>Gulbenes mākslas skola</t>
  </si>
  <si>
    <t>Gulbenes sporta skola</t>
  </si>
  <si>
    <t>09.810</t>
  </si>
  <si>
    <t>Pārējā izglītības vadība, kopā</t>
  </si>
  <si>
    <t>Izglītības vadība un pasākumi novadā</t>
  </si>
  <si>
    <t>Psihologu un logopēdu kompetences  centrs, novads</t>
  </si>
  <si>
    <t>Mūžizglītības pieejamības nodrošināšana iedzīvotājiem Rankas pagastā</t>
  </si>
  <si>
    <t>Silver Sharing Initiative, projekts</t>
  </si>
  <si>
    <t>09.820</t>
  </si>
  <si>
    <t>Pārējie citur neklasificētie izglītības pakalpojumi, kopā</t>
  </si>
  <si>
    <t>Gulbenes jauniešu centrs "Bāze"</t>
  </si>
  <si>
    <t>On Wings, projekts</t>
  </si>
  <si>
    <t>Jauniešu centrs, Lejasciema pag.</t>
  </si>
  <si>
    <t>Jauniešu centrs, Rankas pag.</t>
  </si>
  <si>
    <t>Jauniešu aktivitātes, Stradu pag.</t>
  </si>
  <si>
    <t>Jauniešu aktivitātes, novads</t>
  </si>
  <si>
    <t>Savstarpējie norēķini par izglītības pakalpojumiem</t>
  </si>
  <si>
    <t>10.000</t>
  </si>
  <si>
    <t>Sociālā aizsardzība‚ kopā</t>
  </si>
  <si>
    <t>10.400</t>
  </si>
  <si>
    <t>Atbalsts ģimenēm ar bērniem, kopā</t>
  </si>
  <si>
    <t>10.500</t>
  </si>
  <si>
    <t>Atbalsts bezdarba gadījumā</t>
  </si>
  <si>
    <t>10.700</t>
  </si>
  <si>
    <t>Pārējais citur neklasificētais atbalsts sociāli atstumtām personām</t>
  </si>
  <si>
    <t>Pabalsts ēdināšanai, profesionālās izglītības iestādēs</t>
  </si>
  <si>
    <t>10.910</t>
  </si>
  <si>
    <t>Pārējās citur neklasificētās sociālās aizsardzības pārraudzība, kopā</t>
  </si>
  <si>
    <t>Sociālie dienesti, kopā</t>
  </si>
  <si>
    <t>Gulbenes novada pašvaldības saistības</t>
  </si>
  <si>
    <t>Gulbenes novada sociālais dienests</t>
  </si>
  <si>
    <t>Saistību veids</t>
  </si>
  <si>
    <t>Aizņēmumi*</t>
  </si>
  <si>
    <t>Galvojumi*</t>
  </si>
  <si>
    <t>Citas saistības*</t>
  </si>
  <si>
    <t>Kopā saistības*</t>
  </si>
  <si>
    <t>Gads</t>
  </si>
  <si>
    <t>2017.</t>
  </si>
  <si>
    <t>2018.</t>
  </si>
  <si>
    <t>2019.</t>
  </si>
  <si>
    <t>2020.</t>
  </si>
  <si>
    <t>2021.</t>
  </si>
  <si>
    <t>2022.</t>
  </si>
  <si>
    <t>Turpmākajos gados</t>
  </si>
  <si>
    <t>Pavisam kopā</t>
  </si>
  <si>
    <t xml:space="preserve">           </t>
  </si>
  <si>
    <t>* kopā atmaksājamā pamatsumma un procentu maksājumi</t>
  </si>
  <si>
    <t xml:space="preserve">Novada domes priekšsēdētājs                                                                  A.Apinītis  </t>
  </si>
  <si>
    <t>Asistenta pakalpojumi, novads</t>
  </si>
  <si>
    <t>Sociālās mājas un patversmes, kopā</t>
  </si>
  <si>
    <t>Sociālās mājas Upes un Dzirnavu ielā</t>
  </si>
  <si>
    <t>Sociālā māja Blomīte</t>
  </si>
  <si>
    <t>Sociālās aprūpes centrs Siltais</t>
  </si>
  <si>
    <t>Struktūrvienība Dzērves</t>
  </si>
  <si>
    <t>Sociālās aprūpes centrs Tirza</t>
  </si>
  <si>
    <t>Sociālā māja Lejasciemā</t>
  </si>
  <si>
    <t>Patversme Litenē</t>
  </si>
  <si>
    <t>Stāmeriena pagasta Saulstari</t>
  </si>
  <si>
    <t>10.920</t>
  </si>
  <si>
    <t>Pārējie citur neklasificētie sociālās aizsardzības pasākumi, kopā</t>
  </si>
  <si>
    <t xml:space="preserve">Sociālā aprūpe mājās, kopā </t>
  </si>
  <si>
    <t>Savstarpējie norēķini par sociālajiem pakalpojumiem</t>
  </si>
  <si>
    <t xml:space="preserve">Sociālās aizsardzības pasākumi </t>
  </si>
  <si>
    <t>Silmaču muzejs, Druvienas pagasts</t>
  </si>
  <si>
    <t>Āra lasītavu izveide pagastu bibliotēkās - jauna iespēja iedzīvotājiem</t>
  </si>
  <si>
    <t>Saieta laukuma izveide Rankas pagastā</t>
  </si>
  <si>
    <t>Stāķu pamatskolas aktu zāles labiekārtošana Stradu pagasta sabiedrisko aktivitāšu nodrošināšanai</t>
  </si>
  <si>
    <t>Druvienas muižas pils torņa atjaunošana</t>
  </si>
  <si>
    <t>Stāķu dīķa labiekārtošana</t>
  </si>
  <si>
    <t>Rijas kalns - vieta latviešu darba tikuma godināšanai</t>
  </si>
  <si>
    <t>Gulbenes pilsēta sporta pasākumi</t>
  </si>
  <si>
    <t>Lauku atbalsta programmas 2014.-2020.gadam pasākumā "Pamatpakalpojumi un ciematu atjaunošana lauku apvidos", 4 ceļa posmu atjaunošana Gulbenes novada teritorijā</t>
  </si>
  <si>
    <t>Vasara sākas Litenē</t>
  </si>
  <si>
    <t>Daudzdzīvokļu māju energoefektivitātes projektu atbalstam</t>
  </si>
  <si>
    <t>Auduma iegāde Dziesmu un deju svētku tautisko deju kolektīvu dalībniekiem</t>
  </si>
  <si>
    <t>Gulbenes novada bāriņtiesa</t>
  </si>
  <si>
    <t>Apkures sistēmu sakārtošanai pašvalības īpašumos</t>
  </si>
  <si>
    <t>Sabiedriskā transporta biļešu kompensācija skolēniem</t>
  </si>
  <si>
    <t>Uzņēmējdarbības atbalstam</t>
  </si>
  <si>
    <t>Valsts nodeva par apliecinājumiem un citu funkciju pildīšanu bāriņtiesā</t>
  </si>
  <si>
    <t>"Siltais" struktūrvienība "Dzērves"</t>
  </si>
  <si>
    <t>Invalīdu asistentiem, izglītības iestādēs</t>
  </si>
  <si>
    <t>Novadnieku diena (Novada svētki)</t>
  </si>
  <si>
    <t>Pārējās valsts nodevas, kuras ieskaita pašvaldību budžetā</t>
  </si>
  <si>
    <t>12.2.3.0.</t>
  </si>
  <si>
    <t>Ieņēmumi no ūdenstilpju un zvejas tiesību nomas un zvejas tiesību rūpnieciskās izmantošanas (licences), Jaungulbene</t>
  </si>
  <si>
    <t>Projekts "Universal languages"</t>
  </si>
  <si>
    <t>Gulbenes novada dome</t>
  </si>
  <si>
    <t>Atbalsts kultūrai, iesniegumi</t>
  </si>
  <si>
    <t>Sporta nometnes</t>
  </si>
  <si>
    <t>Līgo (skolēnu pārvadājumi)</t>
  </si>
  <si>
    <t>Veselības veicināšanas un slimību profilakses pasākumi Gulbenes novadā</t>
  </si>
  <si>
    <t>Culture of Learning, Lizuma vidusskola</t>
  </si>
  <si>
    <t>Culture of Learning, Gulbenes 2.vidusskola</t>
  </si>
  <si>
    <t>ES Erasmus+ programmas Pamatdarbības Nr.1(KA 1) skolu sektors, Gulbenes vidusskolas mācību mobilitāte</t>
  </si>
  <si>
    <t>"Gain from giving", Gulbenes vidusskola</t>
  </si>
  <si>
    <t>Projekts Erasmus+ (KA 2), Gulbenes vidusskola</t>
  </si>
  <si>
    <t>ES Erasmus+ programmas Pamatdarbības Nr.1(KA 1) skolu sektors, Tirzas pamatskolas mācību mobilitāte</t>
  </si>
  <si>
    <t>10 forever, Gulbenes jauniešu centrs "Bāze"</t>
  </si>
  <si>
    <t>Explore together, projekts</t>
  </si>
  <si>
    <t>Proti un dari, projekts</t>
  </si>
  <si>
    <t>More than 1, projekts</t>
  </si>
  <si>
    <t>Let it Be, projekts</t>
  </si>
  <si>
    <t>Jauniešu iniciatīva ilgtspējīgai attīstībai, projekts</t>
  </si>
  <si>
    <t>Social Youth, projekts Jauniešu centrs "Bāze"</t>
  </si>
  <si>
    <t>Bibliotēkas projekti, Kultūrkapitāla fonds</t>
  </si>
  <si>
    <t>Autotransports, lauku ceļu rekonstrukcija</t>
  </si>
  <si>
    <t>Autotransports, Baložu ielas rekonstrukcija</t>
  </si>
  <si>
    <t>"Be:in", projekts</t>
  </si>
  <si>
    <t>Senior+, projekts</t>
  </si>
  <si>
    <t>Saistību izpilde Sveķu internātpamatskola</t>
  </si>
  <si>
    <t>Karjeras atbalsts vispārējās un profesionālajās izglītības iestādēs</t>
  </si>
  <si>
    <t>Stratēģiskā partnerība skolu izglītības sektorā</t>
  </si>
  <si>
    <t>Roots &amp; Wings</t>
  </si>
  <si>
    <t>2017. - 2023. un turpmākajos gados</t>
  </si>
  <si>
    <t>2023.</t>
  </si>
  <si>
    <t>Apstiprināts 2017.gadam  EUR</t>
  </si>
  <si>
    <t>II</t>
  </si>
  <si>
    <t>II.1</t>
  </si>
  <si>
    <t>Aizņēmumu pamatsummu apmaksa (-)</t>
  </si>
  <si>
    <t>Cardiff Councial General Account Country</t>
  </si>
  <si>
    <t>Deputātu, pastāvīgās komitejas un komisijas</t>
  </si>
  <si>
    <t>07.620</t>
  </si>
  <si>
    <t>Gulbenes pilsētas teritorijas un īpašumu uzturēšana un apsaimniekošana</t>
  </si>
  <si>
    <t>LAD projekti Latvijas lauku attīstībai 2014.-2020.gadam</t>
  </si>
  <si>
    <t>Gulbenes novada pašvaldības speciālais budžets 2017.gadam</t>
  </si>
  <si>
    <t>EUR</t>
  </si>
  <si>
    <t>Gulbenes novada pašvaldības pamatbudžeta izdevumi 2017.gadam</t>
  </si>
  <si>
    <t xml:space="preserve">Gulbenes novada pašvaldības pamatbudžeta ieņēmumi 2017.gadam </t>
  </si>
  <si>
    <t>Šujmašīnas iegāde rokdarbu darbnīcai "Krāsainais dzīpars" Beļavā</t>
  </si>
  <si>
    <t>Druvienas pagasta feldšeru - vecmāšu punkts</t>
  </si>
  <si>
    <t>Galgauskas pagasta feldšeru - vecmāšu punkts</t>
  </si>
  <si>
    <t>Rankas pagasta feldšeru - vecmāšu punkts</t>
  </si>
  <si>
    <t>Pārējie iepriekš neklasificētie īpašiem mērķiem noteiktie ieņēmumi, rehabilitācija</t>
  </si>
  <si>
    <t>Ģerboņi pagastu pārvaldēm</t>
  </si>
  <si>
    <t>Stradu pagasta feldšeru - vecmāšu punkts</t>
  </si>
  <si>
    <t>Staru sporta zāle, Daukstu pagasts</t>
  </si>
  <si>
    <t>Līgo bibliotēka</t>
  </si>
  <si>
    <t>Tirzas bibliotēka</t>
  </si>
  <si>
    <t>Mūžizglītības pieejamības nodrošināšana novada iedzīvotājiem</t>
  </si>
  <si>
    <t>Looking @ learning</t>
  </si>
  <si>
    <t>4.pielikumu pie Saistošajiem noteikumiem Nr.4</t>
  </si>
  <si>
    <t>1.pielikums pie Saistošajiem noteikumiem Nr.4</t>
  </si>
  <si>
    <t>2.pielikums pie Saistošajiem noteikumiem Nr.4</t>
  </si>
  <si>
    <t>3.pielikums pie Saistošajiem noteikumiem Nr.4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</si>
</sst>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rgb="FF000000"/>
      <name val="Calibri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FF0000"/>
      <name val="Arial"/>
      <family val="2"/>
      <charset val="186"/>
    </font>
    <font>
      <sz val="11"/>
      <color rgb="FF000000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Swiss T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u/>
      <sz val="10"/>
      <name val="Times New Roman"/>
      <family val="1"/>
      <charset val="186"/>
    </font>
    <font>
      <u/>
      <sz val="10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94">
    <xf numFmtId="0" fontId="0" fillId="0" borderId="0" xfId="0" applyFont="1" applyAlignment="1"/>
    <xf numFmtId="0" fontId="3" fillId="0" borderId="0" xfId="0" applyFont="1"/>
    <xf numFmtId="0" fontId="0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/>
    <xf numFmtId="0" fontId="0" fillId="0" borderId="0" xfId="0" applyFont="1"/>
    <xf numFmtId="3" fontId="4" fillId="0" borderId="0" xfId="0" applyNumberFormat="1" applyFont="1" applyAlignment="1">
      <alignment horizontal="center" vertical="center"/>
    </xf>
    <xf numFmtId="3" fontId="0" fillId="0" borderId="0" xfId="0" applyNumberFormat="1" applyFont="1"/>
    <xf numFmtId="3" fontId="3" fillId="0" borderId="0" xfId="0" applyNumberFormat="1" applyFont="1"/>
    <xf numFmtId="3" fontId="5" fillId="0" borderId="0" xfId="0" applyNumberFormat="1" applyFont="1"/>
    <xf numFmtId="0" fontId="6" fillId="0" borderId="0" xfId="0" applyFont="1"/>
    <xf numFmtId="0" fontId="0" fillId="0" borderId="0" xfId="0" applyFont="1" applyAlignment="1"/>
    <xf numFmtId="0" fontId="7" fillId="0" borderId="0" xfId="0" applyFont="1"/>
    <xf numFmtId="3" fontId="7" fillId="0" borderId="6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2" fontId="0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8" fillId="0" borderId="0" xfId="0" applyFont="1" applyAlignment="1">
      <alignment horizontal="center"/>
    </xf>
    <xf numFmtId="0" fontId="0" fillId="0" borderId="0" xfId="0"/>
    <xf numFmtId="0" fontId="9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5" xfId="0" applyFont="1" applyBorder="1" applyAlignment="1">
      <alignment horizontal="justify" vertical="top" wrapText="1"/>
    </xf>
    <xf numFmtId="0" fontId="11" fillId="0" borderId="5" xfId="0" applyFont="1" applyBorder="1" applyAlignment="1">
      <alignment vertical="top" wrapText="1"/>
    </xf>
    <xf numFmtId="0" fontId="11" fillId="0" borderId="5" xfId="0" applyFont="1" applyBorder="1"/>
    <xf numFmtId="3" fontId="11" fillId="0" borderId="5" xfId="0" applyNumberFormat="1" applyFont="1" applyBorder="1" applyAlignment="1">
      <alignment horizontal="right" vertical="top" wrapText="1"/>
    </xf>
    <xf numFmtId="3" fontId="11" fillId="0" borderId="5" xfId="0" applyNumberFormat="1" applyFont="1" applyBorder="1"/>
    <xf numFmtId="0" fontId="11" fillId="0" borderId="5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justify" vertical="top" wrapText="1"/>
    </xf>
    <xf numFmtId="0" fontId="9" fillId="0" borderId="0" xfId="0" applyFont="1" applyAlignment="1">
      <alignment horizontal="justify"/>
    </xf>
    <xf numFmtId="0" fontId="13" fillId="0" borderId="0" xfId="0" applyFont="1"/>
    <xf numFmtId="0" fontId="9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5" xfId="0" applyNumberFormat="1" applyFont="1" applyBorder="1" applyAlignment="1">
      <alignment vertical="top" wrapText="1"/>
    </xf>
    <xf numFmtId="0" fontId="10" fillId="0" borderId="5" xfId="0" applyNumberFormat="1" applyFont="1" applyBorder="1" applyAlignment="1">
      <alignment horizontal="center" vertical="top"/>
    </xf>
    <xf numFmtId="0" fontId="10" fillId="0" borderId="5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vertical="justify" wrapText="1"/>
    </xf>
    <xf numFmtId="0" fontId="10" fillId="0" borderId="5" xfId="0" applyFont="1" applyBorder="1" applyAlignment="1">
      <alignment horizontal="center" vertical="justify"/>
    </xf>
    <xf numFmtId="3" fontId="10" fillId="0" borderId="5" xfId="0" applyNumberFormat="1" applyFont="1" applyBorder="1" applyAlignment="1">
      <alignment wrapText="1"/>
    </xf>
    <xf numFmtId="0" fontId="10" fillId="0" borderId="5" xfId="0" applyFont="1" applyBorder="1"/>
    <xf numFmtId="0" fontId="10" fillId="0" borderId="5" xfId="0" applyFont="1" applyBorder="1" applyAlignment="1">
      <alignment horizontal="left"/>
    </xf>
    <xf numFmtId="3" fontId="10" fillId="0" borderId="5" xfId="0" applyNumberFormat="1" applyFont="1" applyBorder="1"/>
    <xf numFmtId="0" fontId="10" fillId="0" borderId="5" xfId="0" applyFont="1" applyBorder="1" applyAlignment="1">
      <alignment horizontal="center"/>
    </xf>
    <xf numFmtId="2" fontId="9" fillId="0" borderId="5" xfId="0" applyNumberFormat="1" applyFont="1" applyBorder="1" applyAlignment="1">
      <alignment wrapText="1"/>
    </xf>
    <xf numFmtId="0" fontId="14" fillId="0" borderId="5" xfId="0" applyFont="1" applyBorder="1" applyAlignment="1">
      <alignment horizontal="right"/>
    </xf>
    <xf numFmtId="0" fontId="14" fillId="0" borderId="5" xfId="0" applyFont="1" applyBorder="1"/>
    <xf numFmtId="3" fontId="9" fillId="0" borderId="5" xfId="0" applyNumberFormat="1" applyFont="1" applyBorder="1"/>
    <xf numFmtId="0" fontId="10" fillId="0" borderId="5" xfId="2" applyNumberFormat="1" applyFont="1" applyBorder="1" applyAlignment="1">
      <alignment vertical="top" wrapText="1"/>
    </xf>
    <xf numFmtId="0" fontId="14" fillId="0" borderId="5" xfId="0" applyFont="1" applyBorder="1" applyAlignment="1">
      <alignment horizontal="left"/>
    </xf>
    <xf numFmtId="0" fontId="14" fillId="0" borderId="5" xfId="2" applyNumberFormat="1" applyFont="1" applyBorder="1" applyAlignment="1">
      <alignment vertical="top" wrapText="1"/>
    </xf>
    <xf numFmtId="3" fontId="14" fillId="0" borderId="5" xfId="0" applyNumberFormat="1" applyFont="1" applyBorder="1"/>
    <xf numFmtId="0" fontId="9" fillId="0" borderId="5" xfId="0" applyFont="1" applyBorder="1" applyAlignment="1">
      <alignment horizontal="center"/>
    </xf>
    <xf numFmtId="0" fontId="9" fillId="0" borderId="5" xfId="2" applyNumberFormat="1" applyFont="1" applyBorder="1" applyAlignment="1">
      <alignment vertical="top" wrapText="1"/>
    </xf>
    <xf numFmtId="0" fontId="9" fillId="0" borderId="5" xfId="0" applyFont="1" applyBorder="1" applyAlignment="1">
      <alignment horizontal="right"/>
    </xf>
    <xf numFmtId="0" fontId="10" fillId="0" borderId="5" xfId="0" applyFont="1" applyBorder="1" applyAlignment="1">
      <alignment horizontal="center" wrapText="1"/>
    </xf>
    <xf numFmtId="0" fontId="15" fillId="0" borderId="5" xfId="0" applyFont="1" applyBorder="1"/>
    <xf numFmtId="3" fontId="15" fillId="0" borderId="5" xfId="0" applyNumberFormat="1" applyFont="1" applyBorder="1"/>
    <xf numFmtId="0" fontId="9" fillId="0" borderId="5" xfId="0" applyFont="1" applyBorder="1"/>
    <xf numFmtId="3" fontId="9" fillId="0" borderId="5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right"/>
    </xf>
    <xf numFmtId="0" fontId="10" fillId="0" borderId="5" xfId="0" applyFont="1" applyBorder="1" applyAlignment="1">
      <alignment vertical="top" wrapText="1"/>
    </xf>
    <xf numFmtId="0" fontId="10" fillId="0" borderId="5" xfId="0" applyNumberFormat="1" applyFont="1" applyFill="1" applyBorder="1" applyAlignment="1">
      <alignment horizontal="left" vertical="top" wrapText="1"/>
    </xf>
    <xf numFmtId="3" fontId="10" fillId="0" borderId="5" xfId="0" applyNumberFormat="1" applyFont="1" applyFill="1" applyBorder="1" applyAlignment="1">
      <alignment horizontal="right" vertical="top" wrapText="1"/>
    </xf>
    <xf numFmtId="3" fontId="15" fillId="0" borderId="5" xfId="0" applyNumberFormat="1" applyFont="1" applyBorder="1" applyAlignment="1">
      <alignment horizontal="center"/>
    </xf>
    <xf numFmtId="0" fontId="0" fillId="0" borderId="0" xfId="0" applyFont="1" applyAlignment="1"/>
    <xf numFmtId="0" fontId="16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3" fontId="18" fillId="0" borderId="2" xfId="0" applyNumberFormat="1" applyFont="1" applyBorder="1" applyAlignment="1">
      <alignment horizontal="center" vertical="center"/>
    </xf>
    <xf numFmtId="3" fontId="18" fillId="0" borderId="2" xfId="0" applyNumberFormat="1" applyFont="1" applyBorder="1" applyAlignment="1">
      <alignment vertical="center"/>
    </xf>
    <xf numFmtId="0" fontId="13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vertical="top" wrapText="1"/>
    </xf>
    <xf numFmtId="3" fontId="19" fillId="0" borderId="2" xfId="0" applyNumberFormat="1" applyFont="1" applyBorder="1" applyAlignment="1">
      <alignment horizontal="right"/>
    </xf>
    <xf numFmtId="0" fontId="13" fillId="0" borderId="2" xfId="0" applyFont="1" applyBorder="1" applyAlignment="1">
      <alignment horizontal="right" vertical="center" wrapText="1"/>
    </xf>
    <xf numFmtId="0" fontId="13" fillId="0" borderId="2" xfId="0" applyFont="1" applyBorder="1" applyAlignment="1">
      <alignment vertical="center" wrapText="1"/>
    </xf>
    <xf numFmtId="3" fontId="19" fillId="0" borderId="2" xfId="0" applyNumberFormat="1" applyFont="1" applyBorder="1" applyAlignment="1">
      <alignment horizontal="right" vertical="center"/>
    </xf>
    <xf numFmtId="3" fontId="19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right" vertical="top" wrapText="1"/>
    </xf>
    <xf numFmtId="0" fontId="13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3" fontId="19" fillId="0" borderId="2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/>
    </xf>
    <xf numFmtId="0" fontId="13" fillId="0" borderId="5" xfId="1" applyFont="1" applyBorder="1" applyAlignment="1">
      <alignment horizontal="center" vertical="top" wrapText="1"/>
    </xf>
    <xf numFmtId="0" fontId="13" fillId="0" borderId="5" xfId="1" applyFont="1" applyBorder="1" applyAlignment="1">
      <alignment vertical="top" wrapText="1"/>
    </xf>
    <xf numFmtId="3" fontId="20" fillId="0" borderId="5" xfId="0" applyNumberFormat="1" applyFont="1" applyBorder="1" applyAlignment="1">
      <alignment horizontal="right"/>
    </xf>
    <xf numFmtId="0" fontId="13" fillId="0" borderId="7" xfId="0" applyFont="1" applyBorder="1" applyAlignment="1">
      <alignment horizontal="center" vertical="top" wrapText="1"/>
    </xf>
    <xf numFmtId="0" fontId="13" fillId="0" borderId="7" xfId="0" applyFont="1" applyBorder="1" applyAlignment="1">
      <alignment vertical="top" wrapText="1"/>
    </xf>
    <xf numFmtId="3" fontId="19" fillId="0" borderId="7" xfId="0" applyNumberFormat="1" applyFont="1" applyBorder="1" applyAlignment="1">
      <alignment horizontal="right"/>
    </xf>
    <xf numFmtId="0" fontId="13" fillId="0" borderId="2" xfId="0" applyFont="1" applyBorder="1" applyAlignment="1">
      <alignment horizontal="left" vertical="center" wrapText="1"/>
    </xf>
    <xf numFmtId="3" fontId="13" fillId="0" borderId="2" xfId="0" applyNumberFormat="1" applyFont="1" applyBorder="1" applyAlignment="1">
      <alignment horizontal="right"/>
    </xf>
    <xf numFmtId="0" fontId="19" fillId="0" borderId="0" xfId="0" applyFont="1"/>
    <xf numFmtId="0" fontId="21" fillId="0" borderId="2" xfId="0" applyFont="1" applyBorder="1"/>
    <xf numFmtId="0" fontId="16" fillId="0" borderId="2" xfId="0" applyFont="1" applyBorder="1" applyAlignment="1">
      <alignment horizontal="left"/>
    </xf>
    <xf numFmtId="0" fontId="13" fillId="0" borderId="2" xfId="0" applyFont="1" applyBorder="1"/>
    <xf numFmtId="3" fontId="13" fillId="0" borderId="2" xfId="0" applyNumberFormat="1" applyFont="1" applyBorder="1"/>
    <xf numFmtId="0" fontId="16" fillId="0" borderId="2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16" fillId="0" borderId="2" xfId="0" applyFont="1" applyBorder="1"/>
    <xf numFmtId="3" fontId="16" fillId="0" borderId="2" xfId="0" applyNumberFormat="1" applyFont="1" applyBorder="1" applyAlignment="1">
      <alignment horizontal="center"/>
    </xf>
    <xf numFmtId="3" fontId="16" fillId="0" borderId="2" xfId="0" applyNumberFormat="1" applyFont="1" applyBorder="1"/>
    <xf numFmtId="0" fontId="22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3" fontId="19" fillId="0" borderId="2" xfId="0" applyNumberFormat="1" applyFont="1" applyBorder="1"/>
    <xf numFmtId="3" fontId="21" fillId="0" borderId="2" xfId="0" applyNumberFormat="1" applyFont="1" applyBorder="1"/>
    <xf numFmtId="0" fontId="16" fillId="0" borderId="3" xfId="0" applyFont="1" applyBorder="1" applyAlignment="1">
      <alignment vertical="top" wrapText="1"/>
    </xf>
    <xf numFmtId="0" fontId="16" fillId="0" borderId="3" xfId="0" applyFont="1" applyBorder="1" applyAlignment="1">
      <alignment horizontal="left" vertical="top" wrapText="1"/>
    </xf>
    <xf numFmtId="49" fontId="13" fillId="0" borderId="3" xfId="0" applyNumberFormat="1" applyFont="1" applyBorder="1" applyAlignment="1">
      <alignment vertical="top" wrapText="1"/>
    </xf>
    <xf numFmtId="0" fontId="13" fillId="0" borderId="3" xfId="0" applyFont="1" applyBorder="1" applyAlignment="1">
      <alignment horizontal="left" vertical="top" wrapText="1"/>
    </xf>
    <xf numFmtId="0" fontId="24" fillId="0" borderId="2" xfId="0" applyFont="1" applyBorder="1" applyAlignment="1">
      <alignment vertical="top" wrapText="1"/>
    </xf>
    <xf numFmtId="3" fontId="25" fillId="0" borderId="2" xfId="0" applyNumberFormat="1" applyFont="1" applyBorder="1" applyAlignment="1">
      <alignment horizontal="right"/>
    </xf>
    <xf numFmtId="3" fontId="21" fillId="0" borderId="2" xfId="0" applyNumberFormat="1" applyFont="1" applyBorder="1" applyAlignment="1">
      <alignment horizontal="right"/>
    </xf>
    <xf numFmtId="3" fontId="19" fillId="2" borderId="2" xfId="0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left" vertical="top" wrapText="1"/>
    </xf>
    <xf numFmtId="49" fontId="13" fillId="0" borderId="2" xfId="0" applyNumberFormat="1" applyFont="1" applyBorder="1" applyAlignment="1">
      <alignment horizontal="left" vertical="center" wrapText="1"/>
    </xf>
    <xf numFmtId="49" fontId="24" fillId="0" borderId="2" xfId="0" applyNumberFormat="1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3" fontId="24" fillId="0" borderId="2" xfId="0" applyNumberFormat="1" applyFont="1" applyBorder="1" applyAlignment="1">
      <alignment vertical="center"/>
    </xf>
    <xf numFmtId="0" fontId="22" fillId="0" borderId="2" xfId="0" applyFont="1" applyBorder="1" applyAlignment="1">
      <alignment horizontal="left" vertical="top" wrapText="1"/>
    </xf>
    <xf numFmtId="0" fontId="16" fillId="0" borderId="3" xfId="0" applyFont="1" applyBorder="1" applyAlignment="1">
      <alignment vertical="center" wrapText="1"/>
    </xf>
    <xf numFmtId="0" fontId="16" fillId="0" borderId="3" xfId="0" applyFont="1" applyBorder="1" applyAlignment="1">
      <alignment horizontal="left" vertical="center" wrapText="1"/>
    </xf>
    <xf numFmtId="3" fontId="18" fillId="0" borderId="2" xfId="0" applyNumberFormat="1" applyFont="1" applyBorder="1" applyAlignment="1">
      <alignment horizontal="center"/>
    </xf>
    <xf numFmtId="0" fontId="24" fillId="0" borderId="3" xfId="0" applyFont="1" applyBorder="1" applyAlignment="1">
      <alignment vertical="center" wrapText="1"/>
    </xf>
    <xf numFmtId="0" fontId="24" fillId="0" borderId="3" xfId="0" applyFont="1" applyBorder="1" applyAlignment="1">
      <alignment horizontal="left" vertical="center" wrapText="1"/>
    </xf>
    <xf numFmtId="3" fontId="25" fillId="0" borderId="2" xfId="0" applyNumberFormat="1" applyFont="1" applyBorder="1"/>
    <xf numFmtId="0" fontId="13" fillId="0" borderId="3" xfId="0" applyFont="1" applyBorder="1" applyAlignment="1">
      <alignment horizontal="left" vertical="center" wrapText="1"/>
    </xf>
    <xf numFmtId="0" fontId="24" fillId="0" borderId="3" xfId="0" applyFont="1" applyBorder="1" applyAlignment="1">
      <alignment vertical="top" wrapText="1"/>
    </xf>
    <xf numFmtId="49" fontId="13" fillId="0" borderId="2" xfId="0" applyNumberFormat="1" applyFont="1" applyBorder="1" applyAlignment="1">
      <alignment vertical="top" wrapText="1"/>
    </xf>
    <xf numFmtId="3" fontId="24" fillId="0" borderId="2" xfId="0" applyNumberFormat="1" applyFont="1" applyBorder="1" applyAlignment="1">
      <alignment horizontal="right"/>
    </xf>
    <xf numFmtId="0" fontId="24" fillId="0" borderId="2" xfId="0" applyFont="1" applyBorder="1" applyAlignment="1">
      <alignment horizontal="left" vertical="top" wrapText="1"/>
    </xf>
    <xf numFmtId="3" fontId="24" fillId="0" borderId="2" xfId="0" applyNumberFormat="1" applyFont="1" applyBorder="1"/>
    <xf numFmtId="49" fontId="13" fillId="0" borderId="2" xfId="0" applyNumberFormat="1" applyFont="1" applyBorder="1" applyAlignment="1">
      <alignment horizontal="left" vertical="top" wrapText="1"/>
    </xf>
    <xf numFmtId="0" fontId="16" fillId="0" borderId="2" xfId="0" applyFont="1" applyBorder="1" applyAlignment="1">
      <alignment vertical="top" wrapText="1"/>
    </xf>
    <xf numFmtId="0" fontId="24" fillId="0" borderId="2" xfId="0" applyFont="1" applyBorder="1" applyAlignment="1">
      <alignment vertical="center" wrapText="1"/>
    </xf>
    <xf numFmtId="3" fontId="25" fillId="2" borderId="2" xfId="0" applyNumberFormat="1" applyFont="1" applyFill="1" applyBorder="1" applyAlignment="1">
      <alignment horizontal="right"/>
    </xf>
    <xf numFmtId="3" fontId="13" fillId="2" borderId="2" xfId="0" applyNumberFormat="1" applyFont="1" applyFill="1" applyBorder="1" applyAlignment="1">
      <alignment horizontal="right"/>
    </xf>
    <xf numFmtId="3" fontId="21" fillId="2" borderId="2" xfId="0" applyNumberFormat="1" applyFont="1" applyFill="1" applyBorder="1" applyAlignment="1">
      <alignment horizontal="right"/>
    </xf>
    <xf numFmtId="3" fontId="24" fillId="2" borderId="2" xfId="0" applyNumberFormat="1" applyFont="1" applyFill="1" applyBorder="1" applyAlignment="1">
      <alignment horizontal="right"/>
    </xf>
    <xf numFmtId="3" fontId="16" fillId="2" borderId="2" xfId="0" applyNumberFormat="1" applyFont="1" applyFill="1" applyBorder="1" applyAlignment="1">
      <alignment horizontal="center" vertical="center"/>
    </xf>
    <xf numFmtId="3" fontId="25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center"/>
    </xf>
    <xf numFmtId="0" fontId="17" fillId="0" borderId="2" xfId="0" applyFont="1" applyBorder="1"/>
    <xf numFmtId="0" fontId="19" fillId="0" borderId="8" xfId="0" applyFont="1" applyBorder="1"/>
    <xf numFmtId="0" fontId="24" fillId="0" borderId="8" xfId="0" applyFont="1" applyBorder="1" applyAlignment="1">
      <alignment horizontal="left" vertical="top" wrapText="1"/>
    </xf>
    <xf numFmtId="3" fontId="24" fillId="0" borderId="8" xfId="0" applyNumberFormat="1" applyFont="1" applyBorder="1" applyAlignment="1">
      <alignment horizontal="right"/>
    </xf>
    <xf numFmtId="3" fontId="25" fillId="0" borderId="8" xfId="0" applyNumberFormat="1" applyFont="1" applyBorder="1" applyAlignment="1">
      <alignment horizontal="right"/>
    </xf>
    <xf numFmtId="3" fontId="25" fillId="0" borderId="8" xfId="0" applyNumberFormat="1" applyFont="1" applyBorder="1" applyAlignment="1">
      <alignment horizontal="right" vertical="center"/>
    </xf>
    <xf numFmtId="0" fontId="19" fillId="0" borderId="7" xfId="0" applyFont="1" applyBorder="1"/>
    <xf numFmtId="0" fontId="24" fillId="0" borderId="7" xfId="0" applyFont="1" applyBorder="1" applyAlignment="1">
      <alignment vertical="top" wrapText="1"/>
    </xf>
    <xf numFmtId="3" fontId="25" fillId="0" borderId="7" xfId="0" applyNumberFormat="1" applyFont="1" applyBorder="1"/>
    <xf numFmtId="3" fontId="25" fillId="0" borderId="7" xfId="0" applyNumberFormat="1" applyFont="1" applyBorder="1" applyAlignment="1">
      <alignment horizontal="right" vertical="center"/>
    </xf>
    <xf numFmtId="0" fontId="19" fillId="0" borderId="2" xfId="0" applyFont="1" applyBorder="1"/>
    <xf numFmtId="0" fontId="25" fillId="0" borderId="2" xfId="0" applyFont="1" applyBorder="1"/>
    <xf numFmtId="0" fontId="19" fillId="0" borderId="2" xfId="0" applyFont="1" applyBorder="1" applyAlignment="1">
      <alignment vertical="center"/>
    </xf>
    <xf numFmtId="2" fontId="23" fillId="0" borderId="2" xfId="0" applyNumberFormat="1" applyFont="1" applyBorder="1" applyAlignment="1">
      <alignment vertical="center"/>
    </xf>
    <xf numFmtId="2" fontId="10" fillId="0" borderId="2" xfId="0" applyNumberFormat="1" applyFont="1" applyBorder="1" applyAlignment="1">
      <alignment vertical="center" wrapText="1"/>
    </xf>
    <xf numFmtId="3" fontId="18" fillId="0" borderId="2" xfId="0" applyNumberFormat="1" applyFont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/>
    </xf>
    <xf numFmtId="0" fontId="12" fillId="0" borderId="5" xfId="0" applyFont="1" applyBorder="1" applyAlignment="1">
      <alignment horizontal="center" vertical="top" wrapText="1"/>
    </xf>
    <xf numFmtId="0" fontId="12" fillId="0" borderId="5" xfId="0" applyFont="1" applyFill="1" applyBorder="1" applyAlignment="1">
      <alignment horizontal="center" vertical="top" wrapText="1"/>
    </xf>
    <xf numFmtId="3" fontId="11" fillId="0" borderId="5" xfId="0" applyNumberFormat="1" applyFont="1" applyBorder="1" applyAlignment="1">
      <alignment horizontal="right" vertical="center" wrapText="1"/>
    </xf>
    <xf numFmtId="3" fontId="11" fillId="0" borderId="5" xfId="0" applyNumberFormat="1" applyFont="1" applyBorder="1" applyAlignment="1">
      <alignment vertical="center"/>
    </xf>
    <xf numFmtId="0" fontId="11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justify" vertical="center" wrapText="1"/>
    </xf>
    <xf numFmtId="3" fontId="12" fillId="0" borderId="5" xfId="0" applyNumberFormat="1" applyFont="1" applyBorder="1" applyAlignment="1">
      <alignment horizontal="right" vertical="center" wrapText="1"/>
    </xf>
    <xf numFmtId="3" fontId="12" fillId="0" borderId="5" xfId="0" applyNumberFormat="1" applyFont="1" applyBorder="1" applyAlignment="1">
      <alignment vertical="center"/>
    </xf>
    <xf numFmtId="3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7" fillId="0" borderId="0" xfId="0" applyFont="1" applyAlignment="1"/>
    <xf numFmtId="0" fontId="9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horizontal="right" wrapText="1"/>
    </xf>
    <xf numFmtId="0" fontId="10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right"/>
    </xf>
    <xf numFmtId="0" fontId="16" fillId="0" borderId="3" xfId="0" applyFont="1" applyBorder="1" applyAlignment="1">
      <alignment horizontal="center" vertical="center" wrapText="1"/>
    </xf>
    <xf numFmtId="0" fontId="9" fillId="0" borderId="4" xfId="0" applyFont="1" applyBorder="1"/>
    <xf numFmtId="0" fontId="9" fillId="0" borderId="0" xfId="0" applyFont="1" applyAlignment="1">
      <alignment horizontal="justify"/>
    </xf>
    <xf numFmtId="0" fontId="9" fillId="0" borderId="0" xfId="0" applyFont="1" applyAlignment="1"/>
    <xf numFmtId="0" fontId="0" fillId="0" borderId="0" xfId="0" applyAlignment="1">
      <alignment horizontal="right" wrapText="1"/>
    </xf>
    <xf numFmtId="2" fontId="9" fillId="0" borderId="0" xfId="0" applyNumberFormat="1" applyFont="1" applyAlignment="1">
      <alignment horizontal="justify"/>
    </xf>
    <xf numFmtId="2" fontId="9" fillId="0" borderId="0" xfId="0" applyNumberFormat="1" applyFont="1" applyAlignment="1"/>
  </cellXfs>
  <cellStyles count="3">
    <cellStyle name="Normal 2" xfId="2"/>
    <cellStyle name="Parastais 2 2" xfId="1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10</xdr:col>
      <xdr:colOff>142875</xdr:colOff>
      <xdr:row>47</xdr:row>
      <xdr:rowOff>152400</xdr:rowOff>
    </xdr:to>
    <xdr:sp macro="" textlink="">
      <xdr:nvSpPr>
        <xdr:cNvPr id="1047" name="Rectangle 23" hidden="1">
          <a:extLst>
            <a:ext uri="{FF2B5EF4-FFF2-40B4-BE49-F238E27FC236}">
              <a16:creationId xmlns="" xmlns:a16="http://schemas.microsoft.com/office/drawing/2014/main" id="{00000000-0008-0000-0100-00001704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10</xdr:col>
      <xdr:colOff>142875</xdr:colOff>
      <xdr:row>47</xdr:row>
      <xdr:rowOff>152400</xdr:rowOff>
    </xdr:to>
    <xdr:sp macro="" textlink="">
      <xdr:nvSpPr>
        <xdr:cNvPr id="2" name="AutoShape 2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693420</xdr:colOff>
      <xdr:row>49</xdr:row>
      <xdr:rowOff>30480</xdr:rowOff>
    </xdr:to>
    <xdr:sp macro="" textlink="">
      <xdr:nvSpPr>
        <xdr:cNvPr id="3" name="AutoShape 23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693420</xdr:colOff>
      <xdr:row>49</xdr:row>
      <xdr:rowOff>30480</xdr:rowOff>
    </xdr:to>
    <xdr:sp macro="" textlink="">
      <xdr:nvSpPr>
        <xdr:cNvPr id="4" name="AutoShape 2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10</xdr:col>
      <xdr:colOff>142875</xdr:colOff>
      <xdr:row>47</xdr:row>
      <xdr:rowOff>152400</xdr:rowOff>
    </xdr:to>
    <xdr:sp macro="" textlink="">
      <xdr:nvSpPr>
        <xdr:cNvPr id="5" name="AutoShape 2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10</xdr:col>
      <xdr:colOff>142875</xdr:colOff>
      <xdr:row>47</xdr:row>
      <xdr:rowOff>152400</xdr:rowOff>
    </xdr:to>
    <xdr:sp macro="" textlink="">
      <xdr:nvSpPr>
        <xdr:cNvPr id="6" name="AutoShape 23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10</xdr:col>
      <xdr:colOff>142875</xdr:colOff>
      <xdr:row>47</xdr:row>
      <xdr:rowOff>152400</xdr:rowOff>
    </xdr:to>
    <xdr:sp macro="" textlink="">
      <xdr:nvSpPr>
        <xdr:cNvPr id="7" name="AutoShape 23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10</xdr:col>
      <xdr:colOff>142875</xdr:colOff>
      <xdr:row>47</xdr:row>
      <xdr:rowOff>152400</xdr:rowOff>
    </xdr:to>
    <xdr:sp macro="" textlink="">
      <xdr:nvSpPr>
        <xdr:cNvPr id="8" name="AutoShape 23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10</xdr:col>
      <xdr:colOff>142875</xdr:colOff>
      <xdr:row>47</xdr:row>
      <xdr:rowOff>152400</xdr:rowOff>
    </xdr:to>
    <xdr:sp macro="" textlink="">
      <xdr:nvSpPr>
        <xdr:cNvPr id="9" name="AutoShape 23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10</xdr:col>
      <xdr:colOff>142875</xdr:colOff>
      <xdr:row>47</xdr:row>
      <xdr:rowOff>152400</xdr:rowOff>
    </xdr:to>
    <xdr:sp macro="" textlink="">
      <xdr:nvSpPr>
        <xdr:cNvPr id="10" name="AutoShape 23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10</xdr:col>
      <xdr:colOff>142875</xdr:colOff>
      <xdr:row>47</xdr:row>
      <xdr:rowOff>152400</xdr:rowOff>
    </xdr:to>
    <xdr:sp macro="" textlink="">
      <xdr:nvSpPr>
        <xdr:cNvPr id="11" name="AutoShape 23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693420</xdr:colOff>
      <xdr:row>49</xdr:row>
      <xdr:rowOff>30480</xdr:rowOff>
    </xdr:to>
    <xdr:sp macro="" textlink="">
      <xdr:nvSpPr>
        <xdr:cNvPr id="12" name="AutoShape 23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10</xdr:col>
      <xdr:colOff>142875</xdr:colOff>
      <xdr:row>47</xdr:row>
      <xdr:rowOff>152400</xdr:rowOff>
    </xdr:to>
    <xdr:sp macro="" textlink="">
      <xdr:nvSpPr>
        <xdr:cNvPr id="13" name="AutoShape 23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693420</xdr:colOff>
      <xdr:row>49</xdr:row>
      <xdr:rowOff>30480</xdr:rowOff>
    </xdr:to>
    <xdr:sp macro="" textlink="">
      <xdr:nvSpPr>
        <xdr:cNvPr id="14" name="AutoShape 2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10</xdr:col>
      <xdr:colOff>142875</xdr:colOff>
      <xdr:row>47</xdr:row>
      <xdr:rowOff>152400</xdr:rowOff>
    </xdr:to>
    <xdr:sp macro="" textlink="">
      <xdr:nvSpPr>
        <xdr:cNvPr id="15" name="AutoShape 23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10</xdr:col>
      <xdr:colOff>142875</xdr:colOff>
      <xdr:row>47</xdr:row>
      <xdr:rowOff>152400</xdr:rowOff>
    </xdr:to>
    <xdr:sp macro="" textlink="">
      <xdr:nvSpPr>
        <xdr:cNvPr id="16" name="AutoShape 23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10</xdr:col>
      <xdr:colOff>142875</xdr:colOff>
      <xdr:row>47</xdr:row>
      <xdr:rowOff>152400</xdr:rowOff>
    </xdr:to>
    <xdr:sp macro="" textlink="">
      <xdr:nvSpPr>
        <xdr:cNvPr id="17" name="AutoShape 23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344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693420</xdr:colOff>
      <xdr:row>49</xdr:row>
      <xdr:rowOff>30480</xdr:rowOff>
    </xdr:to>
    <xdr:sp macro="" textlink="">
      <xdr:nvSpPr>
        <xdr:cNvPr id="18" name="AutoShape 23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3421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693420</xdr:colOff>
      <xdr:row>49</xdr:row>
      <xdr:rowOff>30480</xdr:rowOff>
    </xdr:to>
    <xdr:sp macro="" textlink="">
      <xdr:nvSpPr>
        <xdr:cNvPr id="19" name="AutoShape 23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3421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10</xdr:col>
      <xdr:colOff>142875</xdr:colOff>
      <xdr:row>47</xdr:row>
      <xdr:rowOff>152400</xdr:rowOff>
    </xdr:to>
    <xdr:sp macro="" textlink="">
      <xdr:nvSpPr>
        <xdr:cNvPr id="20" name="AutoShape 23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344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10</xdr:col>
      <xdr:colOff>142875</xdr:colOff>
      <xdr:row>47</xdr:row>
      <xdr:rowOff>152400</xdr:rowOff>
    </xdr:to>
    <xdr:sp macro="" textlink="">
      <xdr:nvSpPr>
        <xdr:cNvPr id="21" name="AutoShape 23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344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693420</xdr:colOff>
      <xdr:row>49</xdr:row>
      <xdr:rowOff>30480</xdr:rowOff>
    </xdr:to>
    <xdr:sp macro="" textlink="">
      <xdr:nvSpPr>
        <xdr:cNvPr id="22" name="AutoShape 23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34212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10</xdr:col>
      <xdr:colOff>142875</xdr:colOff>
      <xdr:row>47</xdr:row>
      <xdr:rowOff>152400</xdr:rowOff>
    </xdr:to>
    <xdr:sp macro="" textlink="">
      <xdr:nvSpPr>
        <xdr:cNvPr id="23" name="AutoShape 23"/>
        <xdr:cNvSpPr>
          <a:spLocks noChangeArrowheads="1"/>
        </xdr:cNvSpPr>
      </xdr:nvSpPr>
      <xdr:spPr bwMode="auto">
        <a:xfrm>
          <a:off x="0" y="0"/>
          <a:ext cx="9525000" cy="9344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10</xdr:col>
      <xdr:colOff>142875</xdr:colOff>
      <xdr:row>47</xdr:row>
      <xdr:rowOff>152400</xdr:rowOff>
    </xdr:to>
    <xdr:sp macro="" textlink="">
      <xdr:nvSpPr>
        <xdr:cNvPr id="24" name="AutoShape 23"/>
        <xdr:cNvSpPr>
          <a:spLocks noChangeArrowheads="1"/>
        </xdr:cNvSpPr>
      </xdr:nvSpPr>
      <xdr:spPr bwMode="auto">
        <a:xfrm>
          <a:off x="0" y="0"/>
          <a:ext cx="9525000" cy="9344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10</xdr:col>
      <xdr:colOff>142875</xdr:colOff>
      <xdr:row>47</xdr:row>
      <xdr:rowOff>152400</xdr:rowOff>
    </xdr:to>
    <xdr:sp macro="" textlink="">
      <xdr:nvSpPr>
        <xdr:cNvPr id="25" name="AutoShape 23"/>
        <xdr:cNvSpPr>
          <a:spLocks noChangeArrowheads="1"/>
        </xdr:cNvSpPr>
      </xdr:nvSpPr>
      <xdr:spPr bwMode="auto">
        <a:xfrm>
          <a:off x="0" y="0"/>
          <a:ext cx="9525000" cy="9344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10</xdr:col>
      <xdr:colOff>142875</xdr:colOff>
      <xdr:row>47</xdr:row>
      <xdr:rowOff>152400</xdr:rowOff>
    </xdr:to>
    <xdr:sp macro="" textlink="">
      <xdr:nvSpPr>
        <xdr:cNvPr id="26" name="AutoShape 23"/>
        <xdr:cNvSpPr>
          <a:spLocks noChangeArrowheads="1"/>
        </xdr:cNvSpPr>
      </xdr:nvSpPr>
      <xdr:spPr bwMode="auto">
        <a:xfrm>
          <a:off x="0" y="0"/>
          <a:ext cx="9525000" cy="9344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10</xdr:col>
      <xdr:colOff>142875</xdr:colOff>
      <xdr:row>47</xdr:row>
      <xdr:rowOff>152400</xdr:rowOff>
    </xdr:to>
    <xdr:sp macro="" textlink="">
      <xdr:nvSpPr>
        <xdr:cNvPr id="27" name="AutoShape 23"/>
        <xdr:cNvSpPr>
          <a:spLocks noChangeArrowheads="1"/>
        </xdr:cNvSpPr>
      </xdr:nvSpPr>
      <xdr:spPr bwMode="auto">
        <a:xfrm>
          <a:off x="0" y="0"/>
          <a:ext cx="9525000" cy="9344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10</xdr:col>
      <xdr:colOff>142875</xdr:colOff>
      <xdr:row>47</xdr:row>
      <xdr:rowOff>152400</xdr:rowOff>
    </xdr:to>
    <xdr:sp macro="" textlink="">
      <xdr:nvSpPr>
        <xdr:cNvPr id="28" name="AutoShape 23"/>
        <xdr:cNvSpPr>
          <a:spLocks noChangeArrowheads="1"/>
        </xdr:cNvSpPr>
      </xdr:nvSpPr>
      <xdr:spPr bwMode="auto">
        <a:xfrm>
          <a:off x="0" y="0"/>
          <a:ext cx="9525000" cy="9344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10</xdr:col>
      <xdr:colOff>142875</xdr:colOff>
      <xdr:row>47</xdr:row>
      <xdr:rowOff>152400</xdr:rowOff>
    </xdr:to>
    <xdr:sp macro="" textlink="">
      <xdr:nvSpPr>
        <xdr:cNvPr id="29" name="AutoShape 23"/>
        <xdr:cNvSpPr>
          <a:spLocks noChangeArrowheads="1"/>
        </xdr:cNvSpPr>
      </xdr:nvSpPr>
      <xdr:spPr bwMode="auto">
        <a:xfrm>
          <a:off x="0" y="0"/>
          <a:ext cx="9525000" cy="9344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10</xdr:col>
      <xdr:colOff>142875</xdr:colOff>
      <xdr:row>47</xdr:row>
      <xdr:rowOff>152400</xdr:rowOff>
    </xdr:to>
    <xdr:sp macro="" textlink="">
      <xdr:nvSpPr>
        <xdr:cNvPr id="30" name="AutoShape 23"/>
        <xdr:cNvSpPr>
          <a:spLocks noChangeArrowheads="1"/>
        </xdr:cNvSpPr>
      </xdr:nvSpPr>
      <xdr:spPr bwMode="auto">
        <a:xfrm>
          <a:off x="0" y="0"/>
          <a:ext cx="9525000" cy="9344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533400</xdr:colOff>
      <xdr:row>49</xdr:row>
      <xdr:rowOff>69850</xdr:rowOff>
    </xdr:to>
    <xdr:sp macro="" textlink="">
      <xdr:nvSpPr>
        <xdr:cNvPr id="31" name="AutoShape 23"/>
        <xdr:cNvSpPr>
          <a:spLocks noChangeArrowheads="1"/>
        </xdr:cNvSpPr>
      </xdr:nvSpPr>
      <xdr:spPr bwMode="auto">
        <a:xfrm>
          <a:off x="0" y="666750"/>
          <a:ext cx="9525000" cy="93472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59"/>
  <sheetViews>
    <sheetView tabSelected="1" topLeftCell="A249" workbookViewId="0">
      <selection activeCell="B268" sqref="B268:I268"/>
    </sheetView>
  </sheetViews>
  <sheetFormatPr defaultColWidth="15.33203125" defaultRowHeight="15" customHeight="1" x14ac:dyDescent="0.3"/>
  <cols>
    <col min="1" max="1" width="9.44140625" customWidth="1"/>
    <col min="2" max="2" width="62.44140625" customWidth="1"/>
    <col min="3" max="3" width="11.6640625" customWidth="1"/>
    <col min="4" max="13" width="8" customWidth="1"/>
    <col min="14" max="26" width="7" customWidth="1"/>
  </cols>
  <sheetData>
    <row r="1" spans="1:26" s="77" customFormat="1" ht="51" customHeight="1" x14ac:dyDescent="0.3">
      <c r="B1" s="182" t="s">
        <v>551</v>
      </c>
      <c r="C1" s="183"/>
    </row>
    <row r="2" spans="1:26" ht="20.25" customHeight="1" x14ac:dyDescent="0.3">
      <c r="A2" s="180" t="s">
        <v>537</v>
      </c>
      <c r="B2" s="181"/>
      <c r="C2" s="18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1.25" customHeight="1" x14ac:dyDescent="0.3">
      <c r="A3" s="78" t="s">
        <v>0</v>
      </c>
      <c r="B3" s="78" t="s">
        <v>4</v>
      </c>
      <c r="C3" s="79" t="s">
        <v>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3">
      <c r="A4" s="80" t="s">
        <v>7</v>
      </c>
      <c r="B4" s="78" t="s">
        <v>10</v>
      </c>
      <c r="C4" s="81">
        <f>C5+C8+C30</f>
        <v>11424032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3">
      <c r="A5" s="80" t="s">
        <v>20</v>
      </c>
      <c r="B5" s="80" t="s">
        <v>21</v>
      </c>
      <c r="C5" s="82">
        <f>C6</f>
        <v>10187817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3">
      <c r="A6" s="83" t="s">
        <v>22</v>
      </c>
      <c r="B6" s="84" t="s">
        <v>24</v>
      </c>
      <c r="C6" s="85">
        <f>SUM(C7:C7)</f>
        <v>10187817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.75" customHeight="1" x14ac:dyDescent="0.3">
      <c r="A7" s="86" t="s">
        <v>33</v>
      </c>
      <c r="B7" s="87" t="s">
        <v>34</v>
      </c>
      <c r="C7" s="88">
        <v>10187817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customHeight="1" x14ac:dyDescent="0.3">
      <c r="A8" s="80" t="s">
        <v>35</v>
      </c>
      <c r="B8" s="80" t="s">
        <v>36</v>
      </c>
      <c r="C8" s="81">
        <f>C10+C11+C12+C27+C28+C29</f>
        <v>1180145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customHeight="1" x14ac:dyDescent="0.3">
      <c r="A9" s="83" t="s">
        <v>43</v>
      </c>
      <c r="B9" s="84" t="s">
        <v>44</v>
      </c>
      <c r="C9" s="89">
        <f>C10+C11+C12+C27+C28+C29</f>
        <v>1180145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customHeight="1" x14ac:dyDescent="0.3">
      <c r="A10" s="90" t="s">
        <v>47</v>
      </c>
      <c r="B10" s="84" t="s">
        <v>49</v>
      </c>
      <c r="C10" s="89">
        <v>865925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 x14ac:dyDescent="0.3">
      <c r="A11" s="90" t="s">
        <v>51</v>
      </c>
      <c r="B11" s="84" t="s">
        <v>52</v>
      </c>
      <c r="C11" s="89">
        <v>85000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6.25" customHeight="1" x14ac:dyDescent="0.3">
      <c r="A12" s="90" t="s">
        <v>54</v>
      </c>
      <c r="B12" s="84" t="s">
        <v>56</v>
      </c>
      <c r="C12" s="89">
        <v>141256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hidden="1" customHeight="1" x14ac:dyDescent="0.3">
      <c r="A13" s="90"/>
      <c r="B13" s="91" t="s">
        <v>50</v>
      </c>
      <c r="C13" s="85">
        <v>91123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hidden="1" customHeight="1" x14ac:dyDescent="0.3">
      <c r="A14" s="90"/>
      <c r="B14" s="91" t="s">
        <v>53</v>
      </c>
      <c r="C14" s="85">
        <v>3840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hidden="1" customHeight="1" x14ac:dyDescent="0.3">
      <c r="A15" s="90"/>
      <c r="B15" s="91" t="s">
        <v>55</v>
      </c>
      <c r="C15" s="85">
        <v>3699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hidden="1" customHeight="1" x14ac:dyDescent="0.3">
      <c r="A16" s="90"/>
      <c r="B16" s="91" t="s">
        <v>57</v>
      </c>
      <c r="C16" s="85">
        <v>1089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hidden="1" customHeight="1" x14ac:dyDescent="0.3">
      <c r="A17" s="90"/>
      <c r="B17" s="91" t="s">
        <v>59</v>
      </c>
      <c r="C17" s="85">
        <v>741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hidden="1" customHeight="1" x14ac:dyDescent="0.3">
      <c r="A18" s="90"/>
      <c r="B18" s="91" t="s">
        <v>61</v>
      </c>
      <c r="C18" s="85">
        <v>1322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hidden="1" customHeight="1" x14ac:dyDescent="0.3">
      <c r="A19" s="90"/>
      <c r="B19" s="91" t="s">
        <v>62</v>
      </c>
      <c r="C19" s="85">
        <v>2162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hidden="1" customHeight="1" x14ac:dyDescent="0.3">
      <c r="A20" s="90"/>
      <c r="B20" s="91" t="s">
        <v>64</v>
      </c>
      <c r="C20" s="85">
        <v>1258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hidden="1" customHeight="1" x14ac:dyDescent="0.3">
      <c r="A21" s="90"/>
      <c r="B21" s="91" t="s">
        <v>65</v>
      </c>
      <c r="C21" s="85">
        <v>8918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hidden="1" customHeight="1" x14ac:dyDescent="0.3">
      <c r="A22" s="90"/>
      <c r="B22" s="91" t="s">
        <v>66</v>
      </c>
      <c r="C22" s="85">
        <v>533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hidden="1" customHeight="1" x14ac:dyDescent="0.3">
      <c r="A23" s="90"/>
      <c r="B23" s="91" t="s">
        <v>67</v>
      </c>
      <c r="C23" s="85">
        <v>7511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hidden="1" customHeight="1" x14ac:dyDescent="0.3">
      <c r="A24" s="90"/>
      <c r="B24" s="91" t="s">
        <v>69</v>
      </c>
      <c r="C24" s="85">
        <v>1697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hidden="1" customHeight="1" x14ac:dyDescent="0.3">
      <c r="A25" s="90"/>
      <c r="B25" s="91" t="s">
        <v>70</v>
      </c>
      <c r="C25" s="85">
        <v>15555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hidden="1" customHeight="1" x14ac:dyDescent="0.3">
      <c r="A26" s="90"/>
      <c r="B26" s="91" t="s">
        <v>71</v>
      </c>
      <c r="C26" s="85">
        <v>197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 x14ac:dyDescent="0.3">
      <c r="A27" s="90" t="s">
        <v>73</v>
      </c>
      <c r="B27" s="84" t="s">
        <v>74</v>
      </c>
      <c r="C27" s="89">
        <v>7500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customHeight="1" x14ac:dyDescent="0.3">
      <c r="A28" s="90" t="s">
        <v>75</v>
      </c>
      <c r="B28" s="91" t="s">
        <v>76</v>
      </c>
      <c r="C28" s="89">
        <v>69464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3">
      <c r="A29" s="90" t="s">
        <v>77</v>
      </c>
      <c r="B29" s="91" t="s">
        <v>78</v>
      </c>
      <c r="C29" s="89">
        <v>11000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 x14ac:dyDescent="0.3">
      <c r="A30" s="80" t="s">
        <v>19</v>
      </c>
      <c r="B30" s="80" t="s">
        <v>23</v>
      </c>
      <c r="C30" s="81">
        <f>C31</f>
        <v>56070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3">
      <c r="A31" s="83" t="s">
        <v>79</v>
      </c>
      <c r="B31" s="84" t="s">
        <v>80</v>
      </c>
      <c r="C31" s="85">
        <v>56070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3">
      <c r="A32" s="92" t="s">
        <v>83</v>
      </c>
      <c r="B32" s="78" t="s">
        <v>84</v>
      </c>
      <c r="C32" s="81">
        <f>C33+C35+C53+C55+C64</f>
        <v>163320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 x14ac:dyDescent="0.3">
      <c r="A33" s="92" t="s">
        <v>88</v>
      </c>
      <c r="B33" s="80" t="s">
        <v>90</v>
      </c>
      <c r="C33" s="82">
        <f>C34</f>
        <v>7000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 x14ac:dyDescent="0.3">
      <c r="A34" s="90" t="s">
        <v>96</v>
      </c>
      <c r="B34" s="91" t="s">
        <v>97</v>
      </c>
      <c r="C34" s="85">
        <v>7000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 x14ac:dyDescent="0.3">
      <c r="A35" s="80" t="s">
        <v>99</v>
      </c>
      <c r="B35" s="80" t="s">
        <v>100</v>
      </c>
      <c r="C35" s="81">
        <f>C36+C40</f>
        <v>23600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3">
      <c r="A36" s="83" t="s">
        <v>104</v>
      </c>
      <c r="B36" s="84" t="s">
        <v>105</v>
      </c>
      <c r="C36" s="89">
        <f>C37+C38+C39</f>
        <v>12100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 x14ac:dyDescent="0.3">
      <c r="A37" s="90" t="s">
        <v>108</v>
      </c>
      <c r="B37" s="84" t="s">
        <v>488</v>
      </c>
      <c r="C37" s="89">
        <v>9300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42.75" customHeight="1" x14ac:dyDescent="0.3">
      <c r="A38" s="90" t="s">
        <v>125</v>
      </c>
      <c r="B38" s="84" t="s">
        <v>127</v>
      </c>
      <c r="C38" s="89">
        <v>2000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 x14ac:dyDescent="0.3">
      <c r="A39" s="90" t="s">
        <v>129</v>
      </c>
      <c r="B39" s="84" t="s">
        <v>492</v>
      </c>
      <c r="C39" s="89">
        <v>800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 x14ac:dyDescent="0.3">
      <c r="A40" s="83" t="s">
        <v>134</v>
      </c>
      <c r="B40" s="84" t="s">
        <v>135</v>
      </c>
      <c r="C40" s="89">
        <f>C41+C50+C52+C51</f>
        <v>11500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 x14ac:dyDescent="0.3">
      <c r="A41" s="90" t="s">
        <v>137</v>
      </c>
      <c r="B41" s="84" t="s">
        <v>138</v>
      </c>
      <c r="C41" s="89">
        <f>SUM(C42:C49)</f>
        <v>5300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 x14ac:dyDescent="0.3">
      <c r="A42" s="90"/>
      <c r="B42" s="91" t="s">
        <v>50</v>
      </c>
      <c r="C42" s="85">
        <v>200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 x14ac:dyDescent="0.3">
      <c r="A43" s="90"/>
      <c r="B43" s="91" t="s">
        <v>55</v>
      </c>
      <c r="C43" s="85">
        <v>50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 x14ac:dyDescent="0.3">
      <c r="A44" s="90"/>
      <c r="B44" s="91" t="s">
        <v>57</v>
      </c>
      <c r="C44" s="85">
        <v>50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 x14ac:dyDescent="0.3">
      <c r="A45" s="90"/>
      <c r="B45" s="91" t="s">
        <v>62</v>
      </c>
      <c r="C45" s="85">
        <v>300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 x14ac:dyDescent="0.3">
      <c r="A46" s="90"/>
      <c r="B46" s="91" t="s">
        <v>64</v>
      </c>
      <c r="C46" s="85">
        <v>50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s="21" customFormat="1" ht="15" customHeight="1" x14ac:dyDescent="0.3">
      <c r="A47" s="90"/>
      <c r="B47" s="91" t="s">
        <v>65</v>
      </c>
      <c r="C47" s="85">
        <v>150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 x14ac:dyDescent="0.3">
      <c r="A48" s="90"/>
      <c r="B48" s="91" t="s">
        <v>69</v>
      </c>
      <c r="C48" s="85">
        <v>500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 x14ac:dyDescent="0.3">
      <c r="A49" s="90"/>
      <c r="B49" s="91" t="s">
        <v>141</v>
      </c>
      <c r="C49" s="85">
        <v>4000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 x14ac:dyDescent="0.3">
      <c r="A50" s="90" t="s">
        <v>142</v>
      </c>
      <c r="B50" s="91" t="s">
        <v>143</v>
      </c>
      <c r="C50" s="89">
        <v>100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7" customHeight="1" x14ac:dyDescent="0.3">
      <c r="A51" s="90" t="s">
        <v>144</v>
      </c>
      <c r="B51" s="91" t="s">
        <v>145</v>
      </c>
      <c r="C51" s="89">
        <v>400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 x14ac:dyDescent="0.3">
      <c r="A52" s="90" t="s">
        <v>147</v>
      </c>
      <c r="B52" s="91" t="s">
        <v>148</v>
      </c>
      <c r="C52" s="89">
        <v>5700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 x14ac:dyDescent="0.3">
      <c r="A53" s="92" t="s">
        <v>150</v>
      </c>
      <c r="B53" s="80" t="s">
        <v>152</v>
      </c>
      <c r="C53" s="81">
        <f>C54</f>
        <v>4500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3">
      <c r="A54" s="93" t="s">
        <v>155</v>
      </c>
      <c r="B54" s="87" t="s">
        <v>158</v>
      </c>
      <c r="C54" s="89">
        <v>4500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" customHeight="1" x14ac:dyDescent="0.3">
      <c r="A55" s="92" t="s">
        <v>173</v>
      </c>
      <c r="B55" s="80" t="s">
        <v>174</v>
      </c>
      <c r="C55" s="81">
        <f>C57+C56</f>
        <v>2020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s="22" customFormat="1" ht="27.75" customHeight="1" x14ac:dyDescent="0.3">
      <c r="A56" s="90" t="s">
        <v>493</v>
      </c>
      <c r="B56" s="84" t="s">
        <v>494</v>
      </c>
      <c r="C56" s="94">
        <v>350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6.25" customHeight="1" x14ac:dyDescent="0.3">
      <c r="A57" s="90" t="s">
        <v>177</v>
      </c>
      <c r="B57" s="84" t="s">
        <v>179</v>
      </c>
      <c r="C57" s="89">
        <f>SUM(C58:C63)</f>
        <v>1670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 x14ac:dyDescent="0.3">
      <c r="A58" s="90"/>
      <c r="B58" s="91" t="s">
        <v>41</v>
      </c>
      <c r="C58" s="85">
        <v>120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 x14ac:dyDescent="0.3">
      <c r="A59" s="90"/>
      <c r="B59" s="91" t="s">
        <v>53</v>
      </c>
      <c r="C59" s="85">
        <v>240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 x14ac:dyDescent="0.3">
      <c r="A60" s="90"/>
      <c r="B60" s="91" t="s">
        <v>62</v>
      </c>
      <c r="C60" s="85">
        <v>80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 x14ac:dyDescent="0.3">
      <c r="A61" s="90"/>
      <c r="B61" s="91" t="s">
        <v>64</v>
      </c>
      <c r="C61" s="85">
        <v>30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 x14ac:dyDescent="0.3">
      <c r="A62" s="90"/>
      <c r="B62" s="91" t="s">
        <v>69</v>
      </c>
      <c r="C62" s="85">
        <v>1000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 x14ac:dyDescent="0.3">
      <c r="A63" s="90"/>
      <c r="B63" s="91" t="s">
        <v>70</v>
      </c>
      <c r="C63" s="85">
        <v>200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7.75" customHeight="1" x14ac:dyDescent="0.3">
      <c r="A64" s="92" t="s">
        <v>183</v>
      </c>
      <c r="B64" s="80" t="s">
        <v>184</v>
      </c>
      <c r="C64" s="81">
        <f>C65</f>
        <v>126200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customHeight="1" x14ac:dyDescent="0.3">
      <c r="A65" s="83" t="s">
        <v>186</v>
      </c>
      <c r="B65" s="84" t="s">
        <v>187</v>
      </c>
      <c r="C65" s="95">
        <v>126200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" customHeight="1" x14ac:dyDescent="0.3">
      <c r="A66" s="80" t="s">
        <v>31</v>
      </c>
      <c r="B66" s="78" t="s">
        <v>188</v>
      </c>
      <c r="C66" s="81">
        <f>C67+C103+C107</f>
        <v>9813147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" customHeight="1" x14ac:dyDescent="0.3">
      <c r="A67" s="92" t="s">
        <v>37</v>
      </c>
      <c r="B67" s="80" t="s">
        <v>38</v>
      </c>
      <c r="C67" s="81">
        <f>C68+C90+C101+C102</f>
        <v>7933954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customHeight="1" x14ac:dyDescent="0.3">
      <c r="A68" s="83" t="s">
        <v>45</v>
      </c>
      <c r="B68" s="84" t="s">
        <v>189</v>
      </c>
      <c r="C68" s="89">
        <f>C69+C76</f>
        <v>3938003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customHeight="1" x14ac:dyDescent="0.3">
      <c r="A69" s="83"/>
      <c r="B69" s="91" t="s">
        <v>190</v>
      </c>
      <c r="C69" s="89">
        <f>C70+C72+C73+C74+C71+C75</f>
        <v>35370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customHeight="1" x14ac:dyDescent="0.3">
      <c r="A70" s="83"/>
      <c r="B70" s="91" t="s">
        <v>191</v>
      </c>
      <c r="C70" s="85">
        <v>5895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customHeight="1" x14ac:dyDescent="0.3">
      <c r="A71" s="83"/>
      <c r="B71" s="91" t="s">
        <v>192</v>
      </c>
      <c r="C71" s="85">
        <v>5895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customHeight="1" x14ac:dyDescent="0.3">
      <c r="A72" s="83"/>
      <c r="B72" s="91" t="s">
        <v>193</v>
      </c>
      <c r="C72" s="85">
        <v>5895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customHeight="1" x14ac:dyDescent="0.3">
      <c r="A73" s="83"/>
      <c r="B73" s="91" t="s">
        <v>194</v>
      </c>
      <c r="C73" s="85">
        <v>5895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customHeight="1" x14ac:dyDescent="0.3">
      <c r="A74" s="83"/>
      <c r="B74" s="91" t="s">
        <v>195</v>
      </c>
      <c r="C74" s="85">
        <v>5895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customHeight="1" x14ac:dyDescent="0.3">
      <c r="A75" s="83"/>
      <c r="B75" s="91" t="s">
        <v>196</v>
      </c>
      <c r="C75" s="85">
        <v>5895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customHeight="1" x14ac:dyDescent="0.3">
      <c r="A76" s="83"/>
      <c r="B76" s="91" t="s">
        <v>197</v>
      </c>
      <c r="C76" s="89">
        <f>SUM(C77:C89)</f>
        <v>3902633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customHeight="1" x14ac:dyDescent="0.3">
      <c r="A77" s="83"/>
      <c r="B77" s="91" t="s">
        <v>200</v>
      </c>
      <c r="C77" s="85">
        <v>18876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s="22" customFormat="1" ht="15" customHeight="1" x14ac:dyDescent="0.3">
      <c r="A78" s="83"/>
      <c r="B78" s="91" t="s">
        <v>490</v>
      </c>
      <c r="C78" s="85">
        <v>6500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customHeight="1" x14ac:dyDescent="0.3">
      <c r="A79" s="83"/>
      <c r="B79" s="91" t="s">
        <v>201</v>
      </c>
      <c r="C79" s="85">
        <v>55000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7" customHeight="1" x14ac:dyDescent="0.3">
      <c r="A80" s="83"/>
      <c r="B80" s="91" t="s">
        <v>202</v>
      </c>
      <c r="C80" s="85">
        <v>2000128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customHeight="1" x14ac:dyDescent="0.3">
      <c r="A81" s="83"/>
      <c r="B81" s="91" t="s">
        <v>203</v>
      </c>
      <c r="C81" s="85">
        <v>721567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7.75" customHeight="1" x14ac:dyDescent="0.3">
      <c r="A82" s="83"/>
      <c r="B82" s="91" t="s">
        <v>204</v>
      </c>
      <c r="C82" s="85">
        <v>97394</v>
      </c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42" customHeight="1" x14ac:dyDescent="0.3">
      <c r="A83" s="83"/>
      <c r="B83" s="91" t="s">
        <v>205</v>
      </c>
      <c r="C83" s="85">
        <v>346788</v>
      </c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customHeight="1" x14ac:dyDescent="0.3">
      <c r="A84" s="83"/>
      <c r="B84" s="91" t="s">
        <v>206</v>
      </c>
      <c r="C84" s="85">
        <v>186426</v>
      </c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customHeight="1" x14ac:dyDescent="0.3">
      <c r="A85" s="83"/>
      <c r="B85" s="91" t="s">
        <v>207</v>
      </c>
      <c r="C85" s="85">
        <v>51309</v>
      </c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 customHeight="1" x14ac:dyDescent="0.3">
      <c r="A86" s="83"/>
      <c r="B86" s="91" t="s">
        <v>208</v>
      </c>
      <c r="C86" s="85">
        <v>128842</v>
      </c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" customHeight="1" x14ac:dyDescent="0.3">
      <c r="A87" s="83"/>
      <c r="B87" s="91" t="s">
        <v>209</v>
      </c>
      <c r="C87" s="85">
        <v>150233</v>
      </c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 customHeight="1" x14ac:dyDescent="0.3">
      <c r="A88" s="83"/>
      <c r="B88" s="91" t="s">
        <v>210</v>
      </c>
      <c r="C88" s="85">
        <v>46233</v>
      </c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" customHeight="1" x14ac:dyDescent="0.3">
      <c r="A89" s="83"/>
      <c r="B89" s="91" t="s">
        <v>211</v>
      </c>
      <c r="C89" s="85">
        <v>93337</v>
      </c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6.25" customHeight="1" x14ac:dyDescent="0.3">
      <c r="A90" s="83" t="s">
        <v>212</v>
      </c>
      <c r="B90" s="84" t="s">
        <v>213</v>
      </c>
      <c r="C90" s="89">
        <f>SUM(C91:C100)</f>
        <v>250745</v>
      </c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s="12" customFormat="1" ht="40.5" customHeight="1" x14ac:dyDescent="0.25">
      <c r="A91" s="96"/>
      <c r="B91" s="97" t="s">
        <v>480</v>
      </c>
      <c r="C91" s="98">
        <v>47404</v>
      </c>
      <c r="D91" s="13"/>
      <c r="E91" s="14"/>
    </row>
    <row r="92" spans="1:26" s="12" customFormat="1" ht="16.5" customHeight="1" x14ac:dyDescent="0.25">
      <c r="A92" s="96"/>
      <c r="B92" s="97" t="s">
        <v>473</v>
      </c>
      <c r="C92" s="98">
        <v>8920</v>
      </c>
      <c r="D92" s="13"/>
      <c r="E92" s="14"/>
    </row>
    <row r="93" spans="1:26" s="12" customFormat="1" ht="16.5" customHeight="1" x14ac:dyDescent="0.25">
      <c r="A93" s="96"/>
      <c r="B93" s="97" t="s">
        <v>474</v>
      </c>
      <c r="C93" s="98">
        <v>14399</v>
      </c>
      <c r="D93" s="13"/>
      <c r="E93" s="14"/>
    </row>
    <row r="94" spans="1:26" s="12" customFormat="1" ht="16.5" customHeight="1" x14ac:dyDescent="0.25">
      <c r="A94" s="96"/>
      <c r="B94" s="97" t="s">
        <v>538</v>
      </c>
      <c r="C94" s="98">
        <v>906</v>
      </c>
      <c r="D94" s="13"/>
      <c r="E94" s="14"/>
    </row>
    <row r="95" spans="1:26" s="12" customFormat="1" ht="26.25" customHeight="1" x14ac:dyDescent="0.25">
      <c r="A95" s="96"/>
      <c r="B95" s="97" t="s">
        <v>475</v>
      </c>
      <c r="C95" s="98">
        <v>16560</v>
      </c>
      <c r="D95" s="13"/>
      <c r="E95" s="14"/>
    </row>
    <row r="96" spans="1:26" s="12" customFormat="1" ht="16.5" customHeight="1" x14ac:dyDescent="0.25">
      <c r="A96" s="96"/>
      <c r="B96" s="97" t="s">
        <v>476</v>
      </c>
      <c r="C96" s="98">
        <v>17650</v>
      </c>
      <c r="D96" s="13"/>
      <c r="E96" s="14"/>
    </row>
    <row r="97" spans="1:26" s="12" customFormat="1" ht="16.5" customHeight="1" x14ac:dyDescent="0.25">
      <c r="A97" s="96"/>
      <c r="B97" s="97" t="s">
        <v>477</v>
      </c>
      <c r="C97" s="98">
        <v>18000</v>
      </c>
      <c r="D97" s="15"/>
      <c r="E97" s="14"/>
    </row>
    <row r="98" spans="1:26" s="11" customFormat="1" ht="16.5" customHeight="1" x14ac:dyDescent="0.3">
      <c r="A98" s="99"/>
      <c r="B98" s="100" t="s">
        <v>478</v>
      </c>
      <c r="C98" s="101">
        <v>18000</v>
      </c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s="23" customFormat="1" ht="16.5" customHeight="1" x14ac:dyDescent="0.3">
      <c r="A99" s="99"/>
      <c r="B99" s="100" t="s">
        <v>500</v>
      </c>
      <c r="C99" s="101">
        <v>88388</v>
      </c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s="24" customFormat="1" ht="16.5" customHeight="1" x14ac:dyDescent="0.3">
      <c r="A100" s="99"/>
      <c r="B100" s="91" t="s">
        <v>520</v>
      </c>
      <c r="C100" s="101">
        <v>20518</v>
      </c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8.5" customHeight="1" x14ac:dyDescent="0.3">
      <c r="A101" s="83" t="s">
        <v>214</v>
      </c>
      <c r="B101" s="84" t="s">
        <v>215</v>
      </c>
      <c r="C101" s="85">
        <v>3668992</v>
      </c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32.25" customHeight="1" x14ac:dyDescent="0.3">
      <c r="A102" s="83" t="s">
        <v>214</v>
      </c>
      <c r="B102" s="84" t="s">
        <v>218</v>
      </c>
      <c r="C102" s="85">
        <v>76214</v>
      </c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" customHeight="1" x14ac:dyDescent="0.3">
      <c r="A103" s="92" t="s">
        <v>219</v>
      </c>
      <c r="B103" s="80" t="s">
        <v>220</v>
      </c>
      <c r="C103" s="81">
        <f>C105+C106</f>
        <v>220000</v>
      </c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" customHeight="1" x14ac:dyDescent="0.3">
      <c r="A104" s="83" t="s">
        <v>224</v>
      </c>
      <c r="B104" s="84" t="s">
        <v>225</v>
      </c>
      <c r="C104" s="89">
        <f>C105</f>
        <v>220000</v>
      </c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" customHeight="1" x14ac:dyDescent="0.3">
      <c r="A105" s="90" t="s">
        <v>226</v>
      </c>
      <c r="B105" s="91" t="s">
        <v>227</v>
      </c>
      <c r="C105" s="85">
        <v>220000</v>
      </c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" customHeight="1" x14ac:dyDescent="0.3">
      <c r="A106" s="83" t="s">
        <v>228</v>
      </c>
      <c r="B106" s="91" t="s">
        <v>229</v>
      </c>
      <c r="C106" s="85">
        <v>0</v>
      </c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" customHeight="1" x14ac:dyDescent="0.3">
      <c r="A107" s="92" t="s">
        <v>230</v>
      </c>
      <c r="B107" s="92" t="s">
        <v>231</v>
      </c>
      <c r="C107" s="81">
        <f>C108+C109+C246</f>
        <v>1659193</v>
      </c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" customHeight="1" x14ac:dyDescent="0.3">
      <c r="A108" s="83" t="s">
        <v>232</v>
      </c>
      <c r="B108" s="84" t="s">
        <v>233</v>
      </c>
      <c r="C108" s="85">
        <v>20000</v>
      </c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6.25" customHeight="1" x14ac:dyDescent="0.3">
      <c r="A109" s="91" t="s">
        <v>234</v>
      </c>
      <c r="B109" s="84" t="s">
        <v>235</v>
      </c>
      <c r="C109" s="89">
        <f>C110+C133+C175</f>
        <v>1633193</v>
      </c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" customHeight="1" x14ac:dyDescent="0.3">
      <c r="A110" s="83" t="s">
        <v>236</v>
      </c>
      <c r="B110" s="84" t="s">
        <v>237</v>
      </c>
      <c r="C110" s="89">
        <f>C111+C120</f>
        <v>362370</v>
      </c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" customHeight="1" x14ac:dyDescent="0.3">
      <c r="A111" s="90" t="s">
        <v>238</v>
      </c>
      <c r="B111" s="91" t="s">
        <v>239</v>
      </c>
      <c r="C111" s="85">
        <f>SUM(C112:C119)</f>
        <v>189100</v>
      </c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" customHeight="1" x14ac:dyDescent="0.3">
      <c r="A112" s="90"/>
      <c r="B112" s="91" t="s">
        <v>240</v>
      </c>
      <c r="C112" s="98">
        <v>34200</v>
      </c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" customHeight="1" x14ac:dyDescent="0.3">
      <c r="A113" s="90"/>
      <c r="B113" s="102" t="s">
        <v>241</v>
      </c>
      <c r="C113" s="98">
        <v>34200</v>
      </c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" customHeight="1" x14ac:dyDescent="0.3">
      <c r="A114" s="90"/>
      <c r="B114" s="102" t="s">
        <v>242</v>
      </c>
      <c r="C114" s="98">
        <v>56000</v>
      </c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" customHeight="1" x14ac:dyDescent="0.3">
      <c r="A115" s="90"/>
      <c r="B115" s="91" t="s">
        <v>61</v>
      </c>
      <c r="C115" s="85">
        <v>12700</v>
      </c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" customHeight="1" x14ac:dyDescent="0.3">
      <c r="A116" s="90"/>
      <c r="B116" s="91" t="s">
        <v>62</v>
      </c>
      <c r="C116" s="85">
        <v>13000</v>
      </c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" customHeight="1" x14ac:dyDescent="0.3">
      <c r="A117" s="90"/>
      <c r="B117" s="91" t="s">
        <v>64</v>
      </c>
      <c r="C117" s="85">
        <v>6200</v>
      </c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" customHeight="1" x14ac:dyDescent="0.3">
      <c r="A118" s="90"/>
      <c r="B118" s="91" t="s">
        <v>67</v>
      </c>
      <c r="C118" s="85">
        <v>13800</v>
      </c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" customHeight="1" x14ac:dyDescent="0.3">
      <c r="A119" s="90"/>
      <c r="B119" s="91" t="s">
        <v>70</v>
      </c>
      <c r="C119" s="85">
        <v>19000</v>
      </c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 customHeight="1" x14ac:dyDescent="0.3">
      <c r="A120" s="90" t="s">
        <v>243</v>
      </c>
      <c r="B120" s="91" t="s">
        <v>244</v>
      </c>
      <c r="C120" s="85">
        <f>SUM(C121:C132)</f>
        <v>173270</v>
      </c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" customHeight="1" x14ac:dyDescent="0.3">
      <c r="A121" s="90"/>
      <c r="B121" s="102" t="s">
        <v>246</v>
      </c>
      <c r="C121" s="85">
        <v>13570</v>
      </c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" customHeight="1" x14ac:dyDescent="0.3">
      <c r="A122" s="90"/>
      <c r="B122" s="102" t="s">
        <v>247</v>
      </c>
      <c r="C122" s="85">
        <v>15000</v>
      </c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" customHeight="1" x14ac:dyDescent="0.3">
      <c r="A123" s="90"/>
      <c r="B123" s="102" t="s">
        <v>248</v>
      </c>
      <c r="C123" s="85">
        <v>17000</v>
      </c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" customHeight="1" x14ac:dyDescent="0.3">
      <c r="A124" s="90"/>
      <c r="B124" s="102" t="s">
        <v>250</v>
      </c>
      <c r="C124" s="85">
        <v>6500</v>
      </c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" customHeight="1" x14ac:dyDescent="0.3">
      <c r="A125" s="90"/>
      <c r="B125" s="102" t="s">
        <v>252</v>
      </c>
      <c r="C125" s="85">
        <v>10000</v>
      </c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" customHeight="1" x14ac:dyDescent="0.3">
      <c r="A126" s="90"/>
      <c r="B126" s="102" t="s">
        <v>253</v>
      </c>
      <c r="C126" s="85">
        <v>13500</v>
      </c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" customHeight="1" x14ac:dyDescent="0.3">
      <c r="A127" s="90"/>
      <c r="B127" s="102" t="s">
        <v>254</v>
      </c>
      <c r="C127" s="85">
        <v>22500</v>
      </c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" customHeight="1" x14ac:dyDescent="0.3">
      <c r="A128" s="90"/>
      <c r="B128" s="102" t="s">
        <v>255</v>
      </c>
      <c r="C128" s="85">
        <v>24000</v>
      </c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" customHeight="1" x14ac:dyDescent="0.3">
      <c r="A129" s="90"/>
      <c r="B129" s="102" t="s">
        <v>256</v>
      </c>
      <c r="C129" s="85">
        <v>15500</v>
      </c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" customHeight="1" x14ac:dyDescent="0.3">
      <c r="A130" s="90"/>
      <c r="B130" s="102" t="s">
        <v>257</v>
      </c>
      <c r="C130" s="85">
        <v>11000</v>
      </c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" customHeight="1" x14ac:dyDescent="0.3">
      <c r="A131" s="90"/>
      <c r="B131" s="102" t="s">
        <v>258</v>
      </c>
      <c r="C131" s="85">
        <v>13700</v>
      </c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" customHeight="1" x14ac:dyDescent="0.3">
      <c r="A132" s="90"/>
      <c r="B132" s="102" t="s">
        <v>260</v>
      </c>
      <c r="C132" s="85">
        <v>11000</v>
      </c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" customHeight="1" x14ac:dyDescent="0.3">
      <c r="A133" s="83" t="s">
        <v>261</v>
      </c>
      <c r="B133" s="91" t="s">
        <v>262</v>
      </c>
      <c r="C133" s="89">
        <f>C134+C146+C147+C162</f>
        <v>341650</v>
      </c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" customHeight="1" x14ac:dyDescent="0.3">
      <c r="A134" s="90" t="s">
        <v>264</v>
      </c>
      <c r="B134" s="91" t="s">
        <v>265</v>
      </c>
      <c r="C134" s="89">
        <f>SUM(C135:C145)</f>
        <v>66050</v>
      </c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" customHeight="1" x14ac:dyDescent="0.3">
      <c r="A135" s="91"/>
      <c r="B135" s="91" t="s">
        <v>41</v>
      </c>
      <c r="C135" s="85">
        <v>43000</v>
      </c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" customHeight="1" x14ac:dyDescent="0.3">
      <c r="A136" s="91"/>
      <c r="B136" s="91" t="s">
        <v>55</v>
      </c>
      <c r="C136" s="85">
        <v>750</v>
      </c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" customHeight="1" x14ac:dyDescent="0.3">
      <c r="A137" s="91"/>
      <c r="B137" s="91" t="s">
        <v>57</v>
      </c>
      <c r="C137" s="85">
        <v>2500</v>
      </c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" customHeight="1" x14ac:dyDescent="0.3">
      <c r="A138" s="91"/>
      <c r="B138" s="91" t="s">
        <v>59</v>
      </c>
      <c r="C138" s="85">
        <v>1300</v>
      </c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" customHeight="1" x14ac:dyDescent="0.3">
      <c r="A139" s="91"/>
      <c r="B139" s="91" t="s">
        <v>61</v>
      </c>
      <c r="C139" s="85">
        <v>2200</v>
      </c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" customHeight="1" x14ac:dyDescent="0.3">
      <c r="A140" s="91"/>
      <c r="B140" s="91" t="s">
        <v>64</v>
      </c>
      <c r="C140" s="85">
        <v>300</v>
      </c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" customHeight="1" x14ac:dyDescent="0.3">
      <c r="A141" s="91"/>
      <c r="B141" s="91" t="s">
        <v>65</v>
      </c>
      <c r="C141" s="85">
        <v>8000</v>
      </c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" customHeight="1" x14ac:dyDescent="0.3">
      <c r="A142" s="91"/>
      <c r="B142" s="91" t="s">
        <v>66</v>
      </c>
      <c r="C142" s="85">
        <v>400</v>
      </c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" customHeight="1" x14ac:dyDescent="0.3">
      <c r="A143" s="91"/>
      <c r="B143" s="91" t="s">
        <v>69</v>
      </c>
      <c r="C143" s="85">
        <v>1000</v>
      </c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" customHeight="1" x14ac:dyDescent="0.3">
      <c r="A144" s="91"/>
      <c r="B144" s="91" t="s">
        <v>70</v>
      </c>
      <c r="C144" s="85">
        <v>5600</v>
      </c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" customHeight="1" x14ac:dyDescent="0.3">
      <c r="A145" s="91"/>
      <c r="B145" s="91" t="s">
        <v>71</v>
      </c>
      <c r="C145" s="85">
        <v>1000</v>
      </c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" customHeight="1" x14ac:dyDescent="0.3">
      <c r="A146" s="90" t="s">
        <v>268</v>
      </c>
      <c r="B146" s="91" t="s">
        <v>269</v>
      </c>
      <c r="C146" s="89">
        <v>3000</v>
      </c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" customHeight="1" x14ac:dyDescent="0.3">
      <c r="A147" s="90" t="s">
        <v>270</v>
      </c>
      <c r="B147" s="91" t="s">
        <v>271</v>
      </c>
      <c r="C147" s="89">
        <f>SUM(C148:C161)</f>
        <v>29100</v>
      </c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" customHeight="1" x14ac:dyDescent="0.3">
      <c r="A148" s="91"/>
      <c r="B148" s="102" t="s">
        <v>50</v>
      </c>
      <c r="C148" s="85">
        <v>4000</v>
      </c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" customHeight="1" x14ac:dyDescent="0.3">
      <c r="A149" s="91"/>
      <c r="B149" s="91" t="s">
        <v>53</v>
      </c>
      <c r="C149" s="85">
        <v>2500</v>
      </c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" customHeight="1" x14ac:dyDescent="0.3">
      <c r="A150" s="91"/>
      <c r="B150" s="91" t="s">
        <v>55</v>
      </c>
      <c r="C150" s="85">
        <v>3500</v>
      </c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" customHeight="1" x14ac:dyDescent="0.3">
      <c r="A151" s="91"/>
      <c r="B151" s="91" t="s">
        <v>57</v>
      </c>
      <c r="C151" s="85">
        <v>2200</v>
      </c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" customHeight="1" x14ac:dyDescent="0.3">
      <c r="A152" s="91"/>
      <c r="B152" s="91" t="s">
        <v>59</v>
      </c>
      <c r="C152" s="85">
        <v>400</v>
      </c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" customHeight="1" x14ac:dyDescent="0.3">
      <c r="A153" s="91"/>
      <c r="B153" s="91" t="s">
        <v>61</v>
      </c>
      <c r="C153" s="85">
        <v>4000</v>
      </c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" customHeight="1" x14ac:dyDescent="0.3">
      <c r="A154" s="91"/>
      <c r="B154" s="91" t="s">
        <v>62</v>
      </c>
      <c r="C154" s="85">
        <v>2000</v>
      </c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" customHeight="1" x14ac:dyDescent="0.3">
      <c r="A155" s="91"/>
      <c r="B155" s="91" t="s">
        <v>64</v>
      </c>
      <c r="C155" s="85">
        <v>2000</v>
      </c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" customHeight="1" x14ac:dyDescent="0.3">
      <c r="A156" s="91"/>
      <c r="B156" s="91" t="s">
        <v>65</v>
      </c>
      <c r="C156" s="85">
        <v>1000</v>
      </c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" customHeight="1" x14ac:dyDescent="0.3">
      <c r="A157" s="91"/>
      <c r="B157" s="91" t="s">
        <v>66</v>
      </c>
      <c r="C157" s="85">
        <v>1000</v>
      </c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" customHeight="1" x14ac:dyDescent="0.3">
      <c r="A158" s="91"/>
      <c r="B158" s="91" t="s">
        <v>67</v>
      </c>
      <c r="C158" s="85">
        <v>1000</v>
      </c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" customHeight="1" x14ac:dyDescent="0.3">
      <c r="A159" s="91"/>
      <c r="B159" s="91" t="s">
        <v>69</v>
      </c>
      <c r="C159" s="85">
        <v>1700</v>
      </c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" customHeight="1" x14ac:dyDescent="0.3">
      <c r="A160" s="91"/>
      <c r="B160" s="91" t="s">
        <v>70</v>
      </c>
      <c r="C160" s="85">
        <v>3300</v>
      </c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" customHeight="1" x14ac:dyDescent="0.3">
      <c r="A161" s="91"/>
      <c r="B161" s="91" t="s">
        <v>71</v>
      </c>
      <c r="C161" s="85">
        <v>500</v>
      </c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" customHeight="1" x14ac:dyDescent="0.3">
      <c r="A162" s="90" t="s">
        <v>276</v>
      </c>
      <c r="B162" s="91" t="s">
        <v>277</v>
      </c>
      <c r="C162" s="89">
        <f>SUM(C163:C174)</f>
        <v>243500</v>
      </c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" customHeight="1" x14ac:dyDescent="0.3">
      <c r="A163" s="90"/>
      <c r="B163" s="91" t="s">
        <v>41</v>
      </c>
      <c r="C163" s="85">
        <v>160600</v>
      </c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" customHeight="1" x14ac:dyDescent="0.3">
      <c r="A164" s="91"/>
      <c r="B164" s="102" t="s">
        <v>53</v>
      </c>
      <c r="C164" s="85">
        <v>7300</v>
      </c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" customHeight="1" x14ac:dyDescent="0.3">
      <c r="A165" s="91"/>
      <c r="B165" s="102" t="s">
        <v>55</v>
      </c>
      <c r="C165" s="85">
        <v>7100</v>
      </c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" customHeight="1" x14ac:dyDescent="0.3">
      <c r="A166" s="91"/>
      <c r="B166" s="102" t="s">
        <v>59</v>
      </c>
      <c r="C166" s="85">
        <v>2400</v>
      </c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" customHeight="1" x14ac:dyDescent="0.3">
      <c r="A167" s="91"/>
      <c r="B167" s="91" t="s">
        <v>61</v>
      </c>
      <c r="C167" s="85">
        <v>7800</v>
      </c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" customHeight="1" x14ac:dyDescent="0.3">
      <c r="A168" s="91"/>
      <c r="B168" s="91" t="s">
        <v>62</v>
      </c>
      <c r="C168" s="85">
        <v>9300</v>
      </c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" customHeight="1" x14ac:dyDescent="0.3">
      <c r="A169" s="91"/>
      <c r="B169" s="91" t="s">
        <v>64</v>
      </c>
      <c r="C169" s="85">
        <v>1900</v>
      </c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" customHeight="1" x14ac:dyDescent="0.3">
      <c r="A170" s="91"/>
      <c r="B170" s="91" t="s">
        <v>65</v>
      </c>
      <c r="C170" s="85">
        <v>5300</v>
      </c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" customHeight="1" x14ac:dyDescent="0.3">
      <c r="A171" s="91"/>
      <c r="B171" s="91" t="s">
        <v>66</v>
      </c>
      <c r="C171" s="85">
        <v>1700</v>
      </c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" customHeight="1" x14ac:dyDescent="0.3">
      <c r="A172" s="91"/>
      <c r="B172" s="91" t="s">
        <v>67</v>
      </c>
      <c r="C172" s="85">
        <v>10500</v>
      </c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" customHeight="1" x14ac:dyDescent="0.3">
      <c r="A173" s="91"/>
      <c r="B173" s="91" t="s">
        <v>69</v>
      </c>
      <c r="C173" s="85">
        <v>4200</v>
      </c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" customHeight="1" x14ac:dyDescent="0.3">
      <c r="A174" s="91"/>
      <c r="B174" s="91" t="s">
        <v>70</v>
      </c>
      <c r="C174" s="85">
        <v>25400</v>
      </c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" customHeight="1" x14ac:dyDescent="0.3">
      <c r="A175" s="83" t="s">
        <v>281</v>
      </c>
      <c r="B175" s="91" t="s">
        <v>282</v>
      </c>
      <c r="C175" s="89">
        <f>C176+C189+C180+C208+C224+C229</f>
        <v>929173</v>
      </c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" customHeight="1" x14ac:dyDescent="0.3">
      <c r="A176" s="90" t="s">
        <v>284</v>
      </c>
      <c r="B176" s="91" t="s">
        <v>285</v>
      </c>
      <c r="C176" s="94">
        <f>SUM(C177:C179)</f>
        <v>298000</v>
      </c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" customHeight="1" x14ac:dyDescent="0.3">
      <c r="A177" s="90"/>
      <c r="B177" s="91" t="s">
        <v>286</v>
      </c>
      <c r="C177" s="85">
        <v>175000</v>
      </c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" customHeight="1" x14ac:dyDescent="0.3">
      <c r="A178" s="90"/>
      <c r="B178" s="91" t="s">
        <v>489</v>
      </c>
      <c r="C178" s="85">
        <v>55000</v>
      </c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" customHeight="1" x14ac:dyDescent="0.3">
      <c r="A179" s="90"/>
      <c r="B179" s="91" t="s">
        <v>287</v>
      </c>
      <c r="C179" s="85">
        <v>68000</v>
      </c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7.75" customHeight="1" x14ac:dyDescent="0.3">
      <c r="A180" s="90" t="s">
        <v>288</v>
      </c>
      <c r="B180" s="91" t="s">
        <v>289</v>
      </c>
      <c r="C180" s="89">
        <f>SUM(C181:C188)</f>
        <v>1780</v>
      </c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" customHeight="1" x14ac:dyDescent="0.3">
      <c r="A181" s="91"/>
      <c r="B181" s="91" t="s">
        <v>293</v>
      </c>
      <c r="C181" s="103">
        <v>100</v>
      </c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" customHeight="1" x14ac:dyDescent="0.3">
      <c r="A182" s="91"/>
      <c r="B182" s="91" t="s">
        <v>275</v>
      </c>
      <c r="C182" s="103">
        <v>100</v>
      </c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" customHeight="1" x14ac:dyDescent="0.3">
      <c r="A183" s="91"/>
      <c r="B183" s="91" t="s">
        <v>274</v>
      </c>
      <c r="C183" s="85">
        <v>130</v>
      </c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" customHeight="1" x14ac:dyDescent="0.3">
      <c r="A184" s="91"/>
      <c r="B184" s="91" t="s">
        <v>539</v>
      </c>
      <c r="C184" s="85">
        <v>400</v>
      </c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" customHeight="1" x14ac:dyDescent="0.3">
      <c r="A185" s="91"/>
      <c r="B185" s="91" t="s">
        <v>540</v>
      </c>
      <c r="C185" s="85">
        <v>250</v>
      </c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" customHeight="1" x14ac:dyDescent="0.3">
      <c r="A186" s="91"/>
      <c r="B186" s="91" t="s">
        <v>296</v>
      </c>
      <c r="C186" s="85">
        <v>300</v>
      </c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" customHeight="1" x14ac:dyDescent="0.3">
      <c r="A187" s="91"/>
      <c r="B187" s="91" t="s">
        <v>541</v>
      </c>
      <c r="C187" s="85">
        <v>250</v>
      </c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" customHeight="1" x14ac:dyDescent="0.3">
      <c r="A188" s="91"/>
      <c r="B188" s="91" t="s">
        <v>297</v>
      </c>
      <c r="C188" s="85">
        <v>250</v>
      </c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" customHeight="1" x14ac:dyDescent="0.3">
      <c r="A189" s="90" t="s">
        <v>298</v>
      </c>
      <c r="B189" s="91" t="s">
        <v>299</v>
      </c>
      <c r="C189" s="89">
        <f>SUM(C190:C207)</f>
        <v>44450</v>
      </c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" customHeight="1" x14ac:dyDescent="0.3">
      <c r="A190" s="91"/>
      <c r="B190" s="91" t="s">
        <v>300</v>
      </c>
      <c r="C190" s="85">
        <v>7300</v>
      </c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" customHeight="1" x14ac:dyDescent="0.3">
      <c r="A191" s="91"/>
      <c r="B191" s="102" t="s">
        <v>301</v>
      </c>
      <c r="C191" s="85">
        <v>9000</v>
      </c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" customHeight="1" x14ac:dyDescent="0.3">
      <c r="A192" s="91"/>
      <c r="B192" s="102" t="s">
        <v>302</v>
      </c>
      <c r="C192" s="85">
        <v>400</v>
      </c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" customHeight="1" x14ac:dyDescent="0.3">
      <c r="A193" s="91"/>
      <c r="B193" s="102" t="s">
        <v>303</v>
      </c>
      <c r="C193" s="85">
        <v>2000</v>
      </c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" customHeight="1" x14ac:dyDescent="0.3">
      <c r="A194" s="91"/>
      <c r="B194" s="91" t="s">
        <v>304</v>
      </c>
      <c r="C194" s="103">
        <v>1550</v>
      </c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" customHeight="1" x14ac:dyDescent="0.3">
      <c r="A195" s="91"/>
      <c r="B195" s="91" t="s">
        <v>305</v>
      </c>
      <c r="C195" s="103">
        <v>700</v>
      </c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" customHeight="1" x14ac:dyDescent="0.3">
      <c r="A196" s="91"/>
      <c r="B196" s="91" t="s">
        <v>306</v>
      </c>
      <c r="C196" s="103">
        <v>600</v>
      </c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" customHeight="1" x14ac:dyDescent="0.3">
      <c r="A197" s="91"/>
      <c r="B197" s="91" t="s">
        <v>307</v>
      </c>
      <c r="C197" s="103">
        <v>600</v>
      </c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" customHeight="1" x14ac:dyDescent="0.3">
      <c r="A198" s="91"/>
      <c r="B198" s="91" t="s">
        <v>308</v>
      </c>
      <c r="C198" s="103">
        <v>1500</v>
      </c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" customHeight="1" x14ac:dyDescent="0.3">
      <c r="A199" s="91"/>
      <c r="B199" s="91" t="s">
        <v>309</v>
      </c>
      <c r="C199" s="103">
        <v>500</v>
      </c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" customHeight="1" x14ac:dyDescent="0.3">
      <c r="A200" s="91"/>
      <c r="B200" s="91" t="s">
        <v>310</v>
      </c>
      <c r="C200" s="103">
        <v>3500</v>
      </c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" customHeight="1" x14ac:dyDescent="0.3">
      <c r="A201" s="91"/>
      <c r="B201" s="91" t="s">
        <v>311</v>
      </c>
      <c r="C201" s="103">
        <v>2400</v>
      </c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" customHeight="1" x14ac:dyDescent="0.3">
      <c r="A202" s="91"/>
      <c r="B202" s="91" t="s">
        <v>313</v>
      </c>
      <c r="C202" s="103">
        <v>3500</v>
      </c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" customHeight="1" x14ac:dyDescent="0.3">
      <c r="A203" s="91"/>
      <c r="B203" s="91" t="s">
        <v>314</v>
      </c>
      <c r="C203" s="103">
        <v>1500</v>
      </c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" customHeight="1" x14ac:dyDescent="0.3">
      <c r="A204" s="91"/>
      <c r="B204" s="91" t="s">
        <v>315</v>
      </c>
      <c r="C204" s="103">
        <v>900</v>
      </c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" customHeight="1" x14ac:dyDescent="0.3">
      <c r="A205" s="91"/>
      <c r="B205" s="91" t="s">
        <v>317</v>
      </c>
      <c r="C205" s="103">
        <v>4500</v>
      </c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s="20" customFormat="1" ht="15" customHeight="1" x14ac:dyDescent="0.3">
      <c r="A206" s="91"/>
      <c r="B206" s="91" t="s">
        <v>371</v>
      </c>
      <c r="C206" s="103">
        <v>500</v>
      </c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" customHeight="1" x14ac:dyDescent="0.3">
      <c r="A207" s="91"/>
      <c r="B207" s="91" t="s">
        <v>319</v>
      </c>
      <c r="C207" s="103">
        <v>3500</v>
      </c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" customHeight="1" x14ac:dyDescent="0.3">
      <c r="A208" s="90" t="s">
        <v>322</v>
      </c>
      <c r="B208" s="91" t="s">
        <v>323</v>
      </c>
      <c r="C208" s="89">
        <f>SUM(C209:C223)</f>
        <v>476313</v>
      </c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" customHeight="1" x14ac:dyDescent="0.3">
      <c r="A209" s="91"/>
      <c r="B209" s="102" t="s">
        <v>50</v>
      </c>
      <c r="C209" s="85">
        <v>4800</v>
      </c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" customHeight="1" x14ac:dyDescent="0.3">
      <c r="A210" s="91"/>
      <c r="B210" s="91" t="s">
        <v>53</v>
      </c>
      <c r="C210" s="85">
        <v>30036</v>
      </c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" customHeight="1" x14ac:dyDescent="0.3">
      <c r="A211" s="91"/>
      <c r="B211" s="91" t="s">
        <v>55</v>
      </c>
      <c r="C211" s="85">
        <v>35057</v>
      </c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" customHeight="1" x14ac:dyDescent="0.3">
      <c r="A212" s="91"/>
      <c r="B212" s="91" t="s">
        <v>57</v>
      </c>
      <c r="C212" s="85">
        <v>9230</v>
      </c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" customHeight="1" x14ac:dyDescent="0.3">
      <c r="A213" s="91"/>
      <c r="B213" s="91" t="s">
        <v>59</v>
      </c>
      <c r="C213" s="85">
        <v>12990</v>
      </c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" customHeight="1" x14ac:dyDescent="0.3">
      <c r="A214" s="91"/>
      <c r="B214" s="91" t="s">
        <v>61</v>
      </c>
      <c r="C214" s="85">
        <v>28250</v>
      </c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" customHeight="1" x14ac:dyDescent="0.3">
      <c r="A215" s="91"/>
      <c r="B215" s="91" t="s">
        <v>62</v>
      </c>
      <c r="C215" s="85">
        <v>55200</v>
      </c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" customHeight="1" x14ac:dyDescent="0.3">
      <c r="A216" s="91"/>
      <c r="B216" s="91" t="s">
        <v>64</v>
      </c>
      <c r="C216" s="85">
        <v>9100</v>
      </c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" customHeight="1" x14ac:dyDescent="0.3">
      <c r="A217" s="91"/>
      <c r="B217" s="91" t="s">
        <v>65</v>
      </c>
      <c r="C217" s="85">
        <v>98700</v>
      </c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" customHeight="1" x14ac:dyDescent="0.3">
      <c r="A218" s="91"/>
      <c r="B218" s="91" t="s">
        <v>66</v>
      </c>
      <c r="C218" s="85">
        <v>5500</v>
      </c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" customHeight="1" x14ac:dyDescent="0.3">
      <c r="A219" s="91"/>
      <c r="B219" s="91" t="s">
        <v>67</v>
      </c>
      <c r="C219" s="85">
        <v>24400</v>
      </c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" customHeight="1" x14ac:dyDescent="0.3">
      <c r="A220" s="91"/>
      <c r="B220" s="91" t="s">
        <v>69</v>
      </c>
      <c r="C220" s="85">
        <v>11300</v>
      </c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" customHeight="1" x14ac:dyDescent="0.3">
      <c r="A221" s="91"/>
      <c r="B221" s="91" t="s">
        <v>70</v>
      </c>
      <c r="C221" s="85">
        <v>133950</v>
      </c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" customHeight="1" x14ac:dyDescent="0.3">
      <c r="A222" s="91"/>
      <c r="B222" s="91" t="s">
        <v>71</v>
      </c>
      <c r="C222" s="85">
        <v>4600</v>
      </c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" customHeight="1" x14ac:dyDescent="0.3">
      <c r="A223" s="91"/>
      <c r="B223" s="91" t="s">
        <v>327</v>
      </c>
      <c r="C223" s="103">
        <v>13200</v>
      </c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" customHeight="1" x14ac:dyDescent="0.3">
      <c r="A224" s="90" t="s">
        <v>328</v>
      </c>
      <c r="B224" s="91" t="s">
        <v>330</v>
      </c>
      <c r="C224" s="89">
        <f>SUM(C225:C228)</f>
        <v>40900</v>
      </c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" customHeight="1" x14ac:dyDescent="0.3">
      <c r="A225" s="90"/>
      <c r="B225" s="91" t="s">
        <v>495</v>
      </c>
      <c r="C225" s="85">
        <v>4229</v>
      </c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s="25" customFormat="1" ht="15" customHeight="1" x14ac:dyDescent="0.3">
      <c r="A226" s="90"/>
      <c r="B226" s="91" t="s">
        <v>522</v>
      </c>
      <c r="C226" s="85">
        <v>2000</v>
      </c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s="26" customFormat="1" ht="15" customHeight="1" x14ac:dyDescent="0.3">
      <c r="A227" s="90"/>
      <c r="B227" s="91" t="s">
        <v>529</v>
      </c>
      <c r="C227" s="85">
        <v>21612</v>
      </c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s="25" customFormat="1" ht="15" customHeight="1" x14ac:dyDescent="0.3">
      <c r="A228" s="90"/>
      <c r="B228" s="91" t="s">
        <v>521</v>
      </c>
      <c r="C228" s="85">
        <v>13059</v>
      </c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" customHeight="1" x14ac:dyDescent="0.3">
      <c r="A229" s="90" t="s">
        <v>337</v>
      </c>
      <c r="B229" s="91" t="s">
        <v>338</v>
      </c>
      <c r="C229" s="89">
        <f>SUM(C230:C245)</f>
        <v>67730</v>
      </c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s="22" customFormat="1" ht="15" customHeight="1" x14ac:dyDescent="0.3">
      <c r="A230" s="90"/>
      <c r="B230" s="91" t="s">
        <v>496</v>
      </c>
      <c r="C230" s="85">
        <v>4000</v>
      </c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" customHeight="1" x14ac:dyDescent="0.3">
      <c r="A231" s="91"/>
      <c r="B231" s="91" t="s">
        <v>141</v>
      </c>
      <c r="C231" s="85">
        <v>42500</v>
      </c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" customHeight="1" x14ac:dyDescent="0.3">
      <c r="A232" s="91"/>
      <c r="B232" s="91" t="s">
        <v>53</v>
      </c>
      <c r="C232" s="85">
        <v>330</v>
      </c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" customHeight="1" x14ac:dyDescent="0.3">
      <c r="A233" s="91"/>
      <c r="B233" s="91" t="s">
        <v>55</v>
      </c>
      <c r="C233" s="85">
        <v>700</v>
      </c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" customHeight="1" x14ac:dyDescent="0.3">
      <c r="A234" s="91"/>
      <c r="B234" s="91" t="s">
        <v>57</v>
      </c>
      <c r="C234" s="85">
        <v>800</v>
      </c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" customHeight="1" x14ac:dyDescent="0.3">
      <c r="A235" s="91"/>
      <c r="B235" s="91" t="s">
        <v>59</v>
      </c>
      <c r="C235" s="85">
        <v>500</v>
      </c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" customHeight="1" x14ac:dyDescent="0.3">
      <c r="A236" s="91"/>
      <c r="B236" s="91" t="s">
        <v>61</v>
      </c>
      <c r="C236" s="85">
        <v>100</v>
      </c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" customHeight="1" x14ac:dyDescent="0.3">
      <c r="A237" s="91"/>
      <c r="B237" s="91" t="s">
        <v>62</v>
      </c>
      <c r="C237" s="85">
        <v>4500</v>
      </c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" customHeight="1" x14ac:dyDescent="0.3">
      <c r="A238" s="91"/>
      <c r="B238" s="91" t="s">
        <v>64</v>
      </c>
      <c r="C238" s="85">
        <v>500</v>
      </c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" customHeight="1" x14ac:dyDescent="0.3">
      <c r="A239" s="91"/>
      <c r="B239" s="91" t="s">
        <v>65</v>
      </c>
      <c r="C239" s="85">
        <v>4000</v>
      </c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" customHeight="1" x14ac:dyDescent="0.3">
      <c r="A240" s="91"/>
      <c r="B240" s="91" t="s">
        <v>66</v>
      </c>
      <c r="C240" s="85">
        <v>1100</v>
      </c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" customHeight="1" x14ac:dyDescent="0.3">
      <c r="A241" s="91"/>
      <c r="B241" s="91" t="s">
        <v>67</v>
      </c>
      <c r="C241" s="85">
        <v>1100</v>
      </c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" customHeight="1" x14ac:dyDescent="0.3">
      <c r="A242" s="91"/>
      <c r="B242" s="91" t="s">
        <v>69</v>
      </c>
      <c r="C242" s="85">
        <v>1500</v>
      </c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" customHeight="1" x14ac:dyDescent="0.3">
      <c r="A243" s="91"/>
      <c r="B243" s="91" t="s">
        <v>70</v>
      </c>
      <c r="C243" s="85">
        <v>900</v>
      </c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" customHeight="1" x14ac:dyDescent="0.3">
      <c r="A244" s="91"/>
      <c r="B244" s="91" t="s">
        <v>71</v>
      </c>
      <c r="C244" s="85">
        <v>700</v>
      </c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" customHeight="1" x14ac:dyDescent="0.3">
      <c r="A245" s="91"/>
      <c r="B245" s="91" t="s">
        <v>327</v>
      </c>
      <c r="C245" s="85">
        <v>4500</v>
      </c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8.5" customHeight="1" x14ac:dyDescent="0.3">
      <c r="A246" s="91" t="s">
        <v>347</v>
      </c>
      <c r="B246" s="91" t="s">
        <v>348</v>
      </c>
      <c r="C246" s="85">
        <f>C247+C248</f>
        <v>6000</v>
      </c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30" customHeight="1" x14ac:dyDescent="0.3">
      <c r="A247" s="90" t="s">
        <v>351</v>
      </c>
      <c r="B247" s="91" t="s">
        <v>542</v>
      </c>
      <c r="C247" s="85">
        <v>2000</v>
      </c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" customHeight="1" x14ac:dyDescent="0.3">
      <c r="A248" s="90" t="s">
        <v>352</v>
      </c>
      <c r="B248" s="84" t="s">
        <v>353</v>
      </c>
      <c r="C248" s="89">
        <f>SUM(C249:C251)</f>
        <v>4000</v>
      </c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s="22" customFormat="1" ht="15" customHeight="1" x14ac:dyDescent="0.3">
      <c r="A249" s="90"/>
      <c r="B249" s="84" t="s">
        <v>496</v>
      </c>
      <c r="C249" s="85">
        <v>2000</v>
      </c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" customHeight="1" x14ac:dyDescent="0.3">
      <c r="A250" s="91"/>
      <c r="B250" s="91" t="s">
        <v>302</v>
      </c>
      <c r="C250" s="85">
        <v>1000</v>
      </c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" customHeight="1" x14ac:dyDescent="0.3">
      <c r="A251" s="90"/>
      <c r="B251" s="91" t="s">
        <v>327</v>
      </c>
      <c r="C251" s="85">
        <v>1000</v>
      </c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" customHeight="1" x14ac:dyDescent="0.3">
      <c r="A252" s="84"/>
      <c r="B252" s="80" t="s">
        <v>355</v>
      </c>
      <c r="C252" s="81">
        <f>C4+C32+C66</f>
        <v>21400499</v>
      </c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.5" customHeight="1" x14ac:dyDescent="0.3">
      <c r="A253" s="104"/>
      <c r="B253" s="104"/>
      <c r="C253" s="104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.5" customHeight="1" x14ac:dyDescent="0.3">
      <c r="A254" s="105"/>
      <c r="B254" s="106" t="s">
        <v>149</v>
      </c>
      <c r="C254" s="95">
        <f>C252-izdevumi!K300</f>
        <v>-1061495</v>
      </c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.5" customHeight="1" x14ac:dyDescent="0.3">
      <c r="A255" s="105"/>
      <c r="B255" s="107"/>
      <c r="C255" s="108">
        <f>C254+C257</f>
        <v>0</v>
      </c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.5" customHeight="1" x14ac:dyDescent="0.3">
      <c r="A256" s="105"/>
      <c r="B256" s="109" t="s">
        <v>153</v>
      </c>
      <c r="C256" s="107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.5" customHeight="1" x14ac:dyDescent="0.3">
      <c r="A257" s="105"/>
      <c r="B257" s="110" t="s">
        <v>157</v>
      </c>
      <c r="C257" s="95">
        <f>C261+C258</f>
        <v>1061495</v>
      </c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.5" customHeight="1" x14ac:dyDescent="0.3">
      <c r="A258" s="105"/>
      <c r="B258" s="111" t="s">
        <v>363</v>
      </c>
      <c r="C258" s="112">
        <f>C260-C259</f>
        <v>-169323</v>
      </c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.5" customHeight="1" x14ac:dyDescent="0.3">
      <c r="A259" s="105"/>
      <c r="B259" s="110" t="s">
        <v>364</v>
      </c>
      <c r="C259" s="108">
        <v>1019612</v>
      </c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.5" customHeight="1" x14ac:dyDescent="0.3">
      <c r="A260" s="105"/>
      <c r="B260" s="110" t="s">
        <v>365</v>
      </c>
      <c r="C260" s="108">
        <v>850289</v>
      </c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.5" customHeight="1" x14ac:dyDescent="0.3">
      <c r="A261" s="105"/>
      <c r="B261" s="111" t="s">
        <v>366</v>
      </c>
      <c r="C261" s="112">
        <f>C262-C263</f>
        <v>1230818</v>
      </c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.5" customHeight="1" x14ac:dyDescent="0.3">
      <c r="A262" s="105"/>
      <c r="B262" s="110" t="s">
        <v>367</v>
      </c>
      <c r="C262" s="108">
        <v>1230818</v>
      </c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.5" customHeight="1" x14ac:dyDescent="0.3">
      <c r="A263" s="105"/>
      <c r="B263" s="110" t="s">
        <v>368</v>
      </c>
      <c r="C263" s="108">
        <v>0</v>
      </c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.5" customHeight="1" x14ac:dyDescent="0.3">
      <c r="A264" s="105"/>
      <c r="B264" s="111" t="s">
        <v>369</v>
      </c>
      <c r="C264" s="113">
        <v>0</v>
      </c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.5" customHeight="1" x14ac:dyDescent="0.3">
      <c r="A265" s="105"/>
      <c r="B265" s="110" t="s">
        <v>370</v>
      </c>
      <c r="C265" s="108">
        <v>0</v>
      </c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">
      <c r="A266" s="104"/>
      <c r="B266" s="104"/>
      <c r="C266" s="104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">
      <c r="A267" s="104"/>
      <c r="B267" s="104"/>
      <c r="C267" s="104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">
      <c r="A268" s="104"/>
      <c r="B268" s="189" t="s">
        <v>456</v>
      </c>
      <c r="C268" s="190"/>
      <c r="D268" s="190"/>
      <c r="E268" s="190"/>
      <c r="F268" s="190"/>
      <c r="G268" s="190"/>
      <c r="H268" s="190"/>
      <c r="I268" s="190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">
      <c r="A269" s="104"/>
      <c r="B269" s="104"/>
      <c r="C269" s="104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">
      <c r="A270" s="104"/>
      <c r="B270" s="104"/>
      <c r="C270" s="104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">
      <c r="A271" s="104"/>
      <c r="B271" s="104"/>
      <c r="C271" s="104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">
      <c r="A272" s="104"/>
      <c r="B272" s="104"/>
      <c r="C272" s="104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">
      <c r="A273" s="104"/>
      <c r="B273" s="104"/>
      <c r="C273" s="104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">
      <c r="A274" s="104"/>
      <c r="B274" s="104"/>
      <c r="C274" s="104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">
      <c r="A275" s="104"/>
      <c r="B275" s="104"/>
      <c r="C275" s="104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">
      <c r="A276" s="104"/>
      <c r="B276" s="104"/>
      <c r="C276" s="104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">
      <c r="A277" s="104"/>
      <c r="B277" s="104"/>
      <c r="C277" s="104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">
      <c r="A278" s="104"/>
      <c r="B278" s="104"/>
      <c r="C278" s="104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">
      <c r="A279" s="104"/>
      <c r="B279" s="104"/>
      <c r="C279" s="104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">
      <c r="A280" s="104"/>
      <c r="B280" s="104"/>
      <c r="C280" s="104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">
      <c r="A281" s="104"/>
      <c r="B281" s="104"/>
      <c r="C281" s="104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">
      <c r="A282" s="104"/>
      <c r="B282" s="104"/>
      <c r="C282" s="104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">
      <c r="A283" s="104"/>
      <c r="B283" s="104"/>
      <c r="C283" s="104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">
      <c r="A284" s="104"/>
      <c r="B284" s="104"/>
      <c r="C284" s="104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">
      <c r="A285" s="104"/>
      <c r="B285" s="104"/>
      <c r="C285" s="104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">
      <c r="A286" s="104"/>
      <c r="B286" s="104"/>
      <c r="C286" s="104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">
      <c r="A287" s="104"/>
      <c r="B287" s="104"/>
      <c r="C287" s="104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">
      <c r="A288" s="104"/>
      <c r="B288" s="104"/>
      <c r="C288" s="104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">
      <c r="A289" s="104"/>
      <c r="B289" s="104"/>
      <c r="C289" s="104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">
      <c r="A290" s="104"/>
      <c r="B290" s="104"/>
      <c r="C290" s="104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">
      <c r="A291" s="104"/>
      <c r="B291" s="104"/>
      <c r="C291" s="104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">
      <c r="A292" s="104"/>
      <c r="B292" s="104"/>
      <c r="C292" s="104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">
      <c r="A293" s="104"/>
      <c r="B293" s="104"/>
      <c r="C293" s="104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">
      <c r="A294" s="104"/>
      <c r="B294" s="104"/>
      <c r="C294" s="104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">
      <c r="A295" s="104"/>
      <c r="B295" s="104"/>
      <c r="C295" s="104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">
      <c r="A296" s="104"/>
      <c r="B296" s="104"/>
      <c r="C296" s="104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">
      <c r="A297" s="104"/>
      <c r="B297" s="104"/>
      <c r="C297" s="104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">
      <c r="A298" s="104"/>
      <c r="B298" s="104"/>
      <c r="C298" s="104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">
      <c r="A299" s="104"/>
      <c r="B299" s="104"/>
      <c r="C299" s="104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">
      <c r="A300" s="104"/>
      <c r="B300" s="104"/>
      <c r="C300" s="104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">
      <c r="A301" s="104"/>
      <c r="B301" s="104"/>
      <c r="C301" s="104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">
      <c r="A302" s="104"/>
      <c r="B302" s="104"/>
      <c r="C302" s="104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">
      <c r="A303" s="104"/>
      <c r="B303" s="104"/>
      <c r="C303" s="104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">
      <c r="A304" s="104"/>
      <c r="B304" s="104"/>
      <c r="C304" s="104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">
      <c r="A305" s="104"/>
      <c r="B305" s="104"/>
      <c r="C305" s="104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">
      <c r="A306" s="104"/>
      <c r="B306" s="104"/>
      <c r="C306" s="104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">
      <c r="A307" s="104"/>
      <c r="B307" s="104"/>
      <c r="C307" s="104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">
      <c r="A308" s="104"/>
      <c r="B308" s="104"/>
      <c r="C308" s="104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">
      <c r="A309" s="104"/>
      <c r="B309" s="104"/>
      <c r="C309" s="104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">
      <c r="A310" s="104"/>
      <c r="B310" s="104"/>
      <c r="C310" s="104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">
      <c r="A311" s="104"/>
      <c r="B311" s="104"/>
      <c r="C311" s="104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">
      <c r="A312" s="104"/>
      <c r="B312" s="104"/>
      <c r="C312" s="104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">
      <c r="A313" s="104"/>
      <c r="B313" s="104"/>
      <c r="C313" s="104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">
      <c r="A314" s="104"/>
      <c r="B314" s="104"/>
      <c r="C314" s="104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">
      <c r="A315" s="104"/>
      <c r="B315" s="104"/>
      <c r="C315" s="104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">
      <c r="A316" s="104"/>
      <c r="B316" s="104"/>
      <c r="C316" s="104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">
      <c r="A317" s="104"/>
      <c r="B317" s="104"/>
      <c r="C317" s="104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">
      <c r="A318" s="104"/>
      <c r="B318" s="104"/>
      <c r="C318" s="104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">
      <c r="A319" s="104"/>
      <c r="B319" s="104"/>
      <c r="C319" s="104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">
      <c r="A320" s="104"/>
      <c r="B320" s="104"/>
      <c r="C320" s="104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">
      <c r="A321" s="104"/>
      <c r="B321" s="104"/>
      <c r="C321" s="104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">
      <c r="A322" s="104"/>
      <c r="B322" s="104"/>
      <c r="C322" s="104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">
      <c r="A323" s="104"/>
      <c r="B323" s="104"/>
      <c r="C323" s="104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">
      <c r="A324" s="104"/>
      <c r="B324" s="104"/>
      <c r="C324" s="104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">
      <c r="A325" s="104"/>
      <c r="B325" s="104"/>
      <c r="C325" s="104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">
      <c r="A326" s="104"/>
      <c r="B326" s="104"/>
      <c r="C326" s="104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">
      <c r="A327" s="104"/>
      <c r="B327" s="104"/>
      <c r="C327" s="104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">
      <c r="A328" s="104"/>
      <c r="B328" s="104"/>
      <c r="C328" s="104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">
      <c r="A329" s="104"/>
      <c r="B329" s="104"/>
      <c r="C329" s="104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">
      <c r="A330" s="104"/>
      <c r="B330" s="104"/>
      <c r="C330" s="104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">
      <c r="A331" s="104"/>
      <c r="B331" s="104"/>
      <c r="C331" s="104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">
      <c r="A332" s="104"/>
      <c r="B332" s="104"/>
      <c r="C332" s="104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">
      <c r="A333" s="104"/>
      <c r="B333" s="104"/>
      <c r="C333" s="104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">
      <c r="A334" s="104"/>
      <c r="B334" s="104"/>
      <c r="C334" s="104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">
      <c r="A335" s="104"/>
      <c r="B335" s="104"/>
      <c r="C335" s="104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">
      <c r="A336" s="104"/>
      <c r="B336" s="104"/>
      <c r="C336" s="104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">
      <c r="A337" s="104"/>
      <c r="B337" s="104"/>
      <c r="C337" s="104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">
      <c r="A338" s="104"/>
      <c r="B338" s="104"/>
      <c r="C338" s="104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">
      <c r="A339" s="104"/>
      <c r="B339" s="104"/>
      <c r="C339" s="104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">
      <c r="A340" s="104"/>
      <c r="B340" s="104"/>
      <c r="C340" s="104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">
      <c r="A341" s="104"/>
      <c r="B341" s="104"/>
      <c r="C341" s="104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">
      <c r="A342" s="104"/>
      <c r="B342" s="104"/>
      <c r="C342" s="104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">
      <c r="A343" s="104"/>
      <c r="B343" s="104"/>
      <c r="C343" s="104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">
      <c r="A344" s="104"/>
      <c r="B344" s="104"/>
      <c r="C344" s="104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">
      <c r="A345" s="104"/>
      <c r="B345" s="104"/>
      <c r="C345" s="104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">
      <c r="A346" s="104"/>
      <c r="B346" s="104"/>
      <c r="C346" s="104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">
      <c r="A347" s="104"/>
      <c r="B347" s="104"/>
      <c r="C347" s="104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">
      <c r="A348" s="104"/>
      <c r="B348" s="104"/>
      <c r="C348" s="104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">
      <c r="A349" s="104"/>
      <c r="B349" s="104"/>
      <c r="C349" s="104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">
      <c r="A350" s="104"/>
      <c r="B350" s="104"/>
      <c r="C350" s="104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">
      <c r="A351" s="104"/>
      <c r="B351" s="104"/>
      <c r="C351" s="104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">
      <c r="A352" s="104"/>
      <c r="B352" s="104"/>
      <c r="C352" s="104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">
      <c r="A353" s="104"/>
      <c r="B353" s="104"/>
      <c r="C353" s="104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">
      <c r="A354" s="104"/>
      <c r="B354" s="104"/>
      <c r="C354" s="104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">
      <c r="A355" s="104"/>
      <c r="B355" s="104"/>
      <c r="C355" s="104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">
      <c r="A356" s="104"/>
      <c r="B356" s="104"/>
      <c r="C356" s="104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">
      <c r="A357" s="104"/>
      <c r="B357" s="104"/>
      <c r="C357" s="104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">
      <c r="A358" s="104"/>
      <c r="B358" s="104"/>
      <c r="C358" s="104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">
      <c r="A359" s="104"/>
      <c r="B359" s="104"/>
      <c r="C359" s="104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">
      <c r="A360" s="104"/>
      <c r="B360" s="104"/>
      <c r="C360" s="104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">
      <c r="A361" s="104"/>
      <c r="B361" s="104"/>
      <c r="C361" s="104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">
      <c r="A362" s="104"/>
      <c r="B362" s="104"/>
      <c r="C362" s="104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">
      <c r="A363" s="104"/>
      <c r="B363" s="104"/>
      <c r="C363" s="104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">
      <c r="A364" s="104"/>
      <c r="B364" s="104"/>
      <c r="C364" s="104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">
      <c r="A365" s="104"/>
      <c r="B365" s="104"/>
      <c r="C365" s="104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">
      <c r="A366" s="104"/>
      <c r="B366" s="104"/>
      <c r="C366" s="104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">
      <c r="A367" s="104"/>
      <c r="B367" s="104"/>
      <c r="C367" s="104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">
      <c r="A368" s="104"/>
      <c r="B368" s="104"/>
      <c r="C368" s="104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">
      <c r="A369" s="104"/>
      <c r="B369" s="104"/>
      <c r="C369" s="104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">
      <c r="A370" s="104"/>
      <c r="B370" s="104"/>
      <c r="C370" s="104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">
      <c r="A371" s="104"/>
      <c r="B371" s="104"/>
      <c r="C371" s="104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">
      <c r="A372" s="104"/>
      <c r="B372" s="104"/>
      <c r="C372" s="104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">
      <c r="A373" s="104"/>
      <c r="B373" s="104"/>
      <c r="C373" s="104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">
      <c r="A374" s="104"/>
      <c r="B374" s="104"/>
      <c r="C374" s="104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">
      <c r="A375" s="104"/>
      <c r="B375" s="104"/>
      <c r="C375" s="104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">
      <c r="A376" s="104"/>
      <c r="B376" s="104"/>
      <c r="C376" s="104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</sheetData>
  <mergeCells count="3">
    <mergeCell ref="A2:C2"/>
    <mergeCell ref="B1:C1"/>
    <mergeCell ref="B268:I268"/>
  </mergeCells>
  <pageMargins left="0.7" right="0.7" top="0.28000000000000003" bottom="0.3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6"/>
  <sheetViews>
    <sheetView workbookViewId="0">
      <pane ySplit="3" topLeftCell="A292" activePane="bottomLeft" state="frozen"/>
      <selection pane="bottomLeft" activeCell="B303" sqref="B303:I303"/>
    </sheetView>
  </sheetViews>
  <sheetFormatPr defaultColWidth="15.33203125" defaultRowHeight="15" customHeight="1" x14ac:dyDescent="0.3"/>
  <cols>
    <col min="1" max="1" width="6.33203125" customWidth="1"/>
    <col min="2" max="2" width="35.44140625" customWidth="1"/>
    <col min="3" max="3" width="12" customWidth="1"/>
    <col min="4" max="4" width="13.5546875" customWidth="1"/>
    <col min="5" max="8" width="12" customWidth="1"/>
    <col min="9" max="9" width="13.44140625" customWidth="1"/>
    <col min="10" max="10" width="12" customWidth="1"/>
    <col min="11" max="11" width="11.5546875" customWidth="1"/>
    <col min="12" max="12" width="7.44140625" customWidth="1"/>
    <col min="13" max="13" width="8.33203125" customWidth="1"/>
    <col min="14" max="14" width="7.6640625" customWidth="1"/>
    <col min="15" max="15" width="8.33203125" customWidth="1"/>
    <col min="16" max="16" width="8.44140625" customWidth="1"/>
    <col min="17" max="26" width="7" customWidth="1"/>
  </cols>
  <sheetData>
    <row r="1" spans="1:26" s="77" customFormat="1" ht="52.5" customHeight="1" x14ac:dyDescent="0.3">
      <c r="B1" s="182" t="s">
        <v>552</v>
      </c>
      <c r="C1" s="184"/>
      <c r="D1" s="184"/>
      <c r="E1" s="184"/>
      <c r="F1" s="184"/>
      <c r="G1" s="184"/>
      <c r="H1" s="184"/>
      <c r="I1" s="184"/>
      <c r="J1" s="184"/>
      <c r="K1" s="184"/>
    </row>
    <row r="2" spans="1:26" ht="14.4" x14ac:dyDescent="0.3">
      <c r="A2" s="185" t="s">
        <v>536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2"/>
      <c r="M2" s="2"/>
      <c r="N2" s="2"/>
      <c r="O2" s="2"/>
      <c r="P2" s="2"/>
    </row>
    <row r="3" spans="1:26" ht="48" customHeight="1" x14ac:dyDescent="0.3">
      <c r="A3" s="187" t="s">
        <v>2</v>
      </c>
      <c r="B3" s="188"/>
      <c r="C3" s="114" t="s">
        <v>9</v>
      </c>
      <c r="D3" s="114" t="s">
        <v>11</v>
      </c>
      <c r="E3" s="114" t="s">
        <v>12</v>
      </c>
      <c r="F3" s="114" t="s">
        <v>13</v>
      </c>
      <c r="G3" s="114" t="s">
        <v>14</v>
      </c>
      <c r="H3" s="114" t="s">
        <v>15</v>
      </c>
      <c r="I3" s="114" t="s">
        <v>16</v>
      </c>
      <c r="J3" s="114" t="s">
        <v>17</v>
      </c>
      <c r="K3" s="115" t="s">
        <v>18</v>
      </c>
      <c r="L3" s="5"/>
      <c r="M3" s="5"/>
      <c r="N3" s="5"/>
      <c r="O3" s="5"/>
      <c r="P3" s="5"/>
      <c r="Q3" s="5"/>
      <c r="R3" s="5"/>
    </row>
    <row r="4" spans="1:26" ht="29.25" customHeight="1" x14ac:dyDescent="0.3">
      <c r="A4" s="80" t="s">
        <v>26</v>
      </c>
      <c r="B4" s="92" t="s">
        <v>27</v>
      </c>
      <c r="C4" s="81">
        <f>C5+C6+C7+C8+C9+C10+C11+C12+C13+C14+C17+C18+C19+C20+C21+C23+C24+C15+C16+C22</f>
        <v>1786047</v>
      </c>
      <c r="D4" s="81">
        <f t="shared" ref="D4:K4" si="0">D5+D6+D7+D8+D9+D10+D11+D12+D13+D14+D17+D18+D19+D20+D21+D23+D24+D15+D16+D22</f>
        <v>459527</v>
      </c>
      <c r="E4" s="81">
        <f t="shared" si="0"/>
        <v>25000</v>
      </c>
      <c r="F4" s="81">
        <f t="shared" si="0"/>
        <v>17704</v>
      </c>
      <c r="G4" s="81">
        <f t="shared" si="0"/>
        <v>32976</v>
      </c>
      <c r="H4" s="81">
        <f t="shared" si="0"/>
        <v>0</v>
      </c>
      <c r="I4" s="81">
        <f t="shared" si="0"/>
        <v>0</v>
      </c>
      <c r="J4" s="81">
        <f t="shared" si="0"/>
        <v>0</v>
      </c>
      <c r="K4" s="81">
        <f t="shared" si="0"/>
        <v>2321254</v>
      </c>
      <c r="L4" s="6"/>
      <c r="M4" s="6"/>
      <c r="N4" s="6"/>
      <c r="O4" s="6"/>
      <c r="P4" s="6"/>
      <c r="Q4" s="7"/>
      <c r="R4" s="5"/>
    </row>
    <row r="5" spans="1:26" ht="14.25" customHeight="1" x14ac:dyDescent="0.3">
      <c r="A5" s="84"/>
      <c r="B5" s="91" t="s">
        <v>530</v>
      </c>
      <c r="C5" s="85">
        <v>89603</v>
      </c>
      <c r="D5" s="85"/>
      <c r="E5" s="88"/>
      <c r="F5" s="88"/>
      <c r="G5" s="88"/>
      <c r="H5" s="81"/>
      <c r="I5" s="81"/>
      <c r="J5" s="81"/>
      <c r="K5" s="88">
        <f t="shared" ref="K5:K24" si="1">SUM(C5:J5)</f>
        <v>89603</v>
      </c>
      <c r="L5" s="6"/>
      <c r="M5" s="6"/>
      <c r="N5" s="6"/>
      <c r="O5" s="6"/>
      <c r="P5" s="6"/>
      <c r="Q5" s="7"/>
      <c r="R5" s="5"/>
    </row>
    <row r="6" spans="1:26" ht="14.25" customHeight="1" x14ac:dyDescent="0.3">
      <c r="A6" s="84"/>
      <c r="B6" s="91" t="s">
        <v>41</v>
      </c>
      <c r="C6" s="85">
        <v>744068</v>
      </c>
      <c r="D6" s="85">
        <v>150057</v>
      </c>
      <c r="E6" s="88">
        <v>25000</v>
      </c>
      <c r="F6" s="88"/>
      <c r="G6" s="88">
        <v>8626</v>
      </c>
      <c r="H6" s="81"/>
      <c r="I6" s="81"/>
      <c r="J6" s="81"/>
      <c r="K6" s="88">
        <f t="shared" si="1"/>
        <v>927751</v>
      </c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</row>
    <row r="7" spans="1:26" ht="14.25" customHeight="1" x14ac:dyDescent="0.3">
      <c r="A7" s="84"/>
      <c r="B7" s="91" t="s">
        <v>42</v>
      </c>
      <c r="C7" s="85">
        <v>37973</v>
      </c>
      <c r="D7" s="85">
        <v>10085</v>
      </c>
      <c r="E7" s="116"/>
      <c r="F7" s="116"/>
      <c r="G7" s="116"/>
      <c r="H7" s="116"/>
      <c r="I7" s="116"/>
      <c r="J7" s="116"/>
      <c r="K7" s="88">
        <f t="shared" si="1"/>
        <v>48058</v>
      </c>
      <c r="L7" s="8"/>
      <c r="M7" s="8"/>
      <c r="N7" s="8"/>
      <c r="O7" s="8"/>
      <c r="P7" s="8"/>
      <c r="Q7" s="5"/>
      <c r="R7" s="5"/>
    </row>
    <row r="8" spans="1:26" ht="14.25" customHeight="1" x14ac:dyDescent="0.3">
      <c r="A8" s="84"/>
      <c r="B8" s="91" t="s">
        <v>50</v>
      </c>
      <c r="C8" s="85">
        <v>98520</v>
      </c>
      <c r="D8" s="85">
        <v>24900</v>
      </c>
      <c r="E8" s="116"/>
      <c r="F8" s="116"/>
      <c r="G8" s="116">
        <v>2000</v>
      </c>
      <c r="H8" s="116"/>
      <c r="I8" s="116"/>
      <c r="J8" s="116"/>
      <c r="K8" s="88">
        <f t="shared" si="1"/>
        <v>125420</v>
      </c>
      <c r="L8" s="8"/>
      <c r="M8" s="8"/>
      <c r="N8" s="8"/>
      <c r="O8" s="8"/>
      <c r="P8" s="8"/>
      <c r="Q8" s="5"/>
      <c r="R8" s="5"/>
    </row>
    <row r="9" spans="1:26" ht="14.25" customHeight="1" x14ac:dyDescent="0.3">
      <c r="A9" s="84"/>
      <c r="B9" s="91" t="s">
        <v>53</v>
      </c>
      <c r="C9" s="85">
        <v>70102</v>
      </c>
      <c r="D9" s="85">
        <v>26890</v>
      </c>
      <c r="E9" s="116"/>
      <c r="F9" s="116"/>
      <c r="G9" s="116"/>
      <c r="H9" s="116"/>
      <c r="I9" s="116"/>
      <c r="J9" s="116"/>
      <c r="K9" s="88">
        <f t="shared" si="1"/>
        <v>96992</v>
      </c>
      <c r="L9" s="8"/>
      <c r="M9" s="8"/>
      <c r="N9" s="8"/>
      <c r="O9" s="8"/>
      <c r="P9" s="8"/>
      <c r="Q9" s="5"/>
      <c r="R9" s="5"/>
    </row>
    <row r="10" spans="1:26" ht="14.25" customHeight="1" x14ac:dyDescent="0.3">
      <c r="A10" s="84"/>
      <c r="B10" s="91" t="s">
        <v>55</v>
      </c>
      <c r="C10" s="103">
        <v>40929</v>
      </c>
      <c r="D10" s="85">
        <v>21050</v>
      </c>
      <c r="E10" s="116"/>
      <c r="F10" s="116"/>
      <c r="G10" s="116"/>
      <c r="H10" s="116"/>
      <c r="I10" s="116"/>
      <c r="J10" s="116"/>
      <c r="K10" s="88">
        <f t="shared" si="1"/>
        <v>61979</v>
      </c>
      <c r="L10" s="8"/>
      <c r="M10" s="8"/>
      <c r="N10" s="8"/>
      <c r="O10" s="8"/>
      <c r="P10" s="8"/>
      <c r="Q10" s="5"/>
      <c r="R10" s="5"/>
    </row>
    <row r="11" spans="1:26" ht="14.25" customHeight="1" x14ac:dyDescent="0.3">
      <c r="A11" s="84"/>
      <c r="B11" s="91" t="s">
        <v>57</v>
      </c>
      <c r="C11" s="85">
        <v>46757</v>
      </c>
      <c r="D11" s="85">
        <v>9860</v>
      </c>
      <c r="E11" s="116"/>
      <c r="F11" s="116"/>
      <c r="G11" s="116"/>
      <c r="H11" s="116"/>
      <c r="I11" s="116"/>
      <c r="J11" s="116"/>
      <c r="K11" s="88">
        <f t="shared" si="1"/>
        <v>56617</v>
      </c>
      <c r="L11" s="8"/>
      <c r="M11" s="8"/>
      <c r="N11" s="8"/>
      <c r="O11" s="8"/>
      <c r="P11" s="8"/>
      <c r="Q11" s="5"/>
      <c r="R11" s="5"/>
    </row>
    <row r="12" spans="1:26" ht="14.25" customHeight="1" x14ac:dyDescent="0.3">
      <c r="A12" s="84"/>
      <c r="B12" s="91" t="s">
        <v>59</v>
      </c>
      <c r="C12" s="85">
        <v>46452</v>
      </c>
      <c r="D12" s="85">
        <v>10972</v>
      </c>
      <c r="E12" s="116"/>
      <c r="F12" s="116"/>
      <c r="G12" s="116"/>
      <c r="H12" s="116"/>
      <c r="I12" s="116"/>
      <c r="J12" s="116"/>
      <c r="K12" s="88">
        <f t="shared" si="1"/>
        <v>57424</v>
      </c>
      <c r="L12" s="8"/>
      <c r="M12" s="8"/>
      <c r="N12" s="8"/>
      <c r="O12" s="8"/>
      <c r="P12" s="8"/>
      <c r="Q12" s="5"/>
      <c r="R12" s="5"/>
    </row>
    <row r="13" spans="1:26" ht="14.25" customHeight="1" x14ac:dyDescent="0.3">
      <c r="A13" s="84"/>
      <c r="B13" s="91" t="s">
        <v>61</v>
      </c>
      <c r="C13" s="85">
        <v>62954</v>
      </c>
      <c r="D13" s="85">
        <v>19817</v>
      </c>
      <c r="E13" s="116"/>
      <c r="F13" s="116"/>
      <c r="G13" s="116">
        <v>800</v>
      </c>
      <c r="H13" s="116"/>
      <c r="I13" s="116"/>
      <c r="J13" s="116"/>
      <c r="K13" s="88">
        <f t="shared" si="1"/>
        <v>83571</v>
      </c>
      <c r="L13" s="8"/>
      <c r="M13" s="8"/>
      <c r="N13" s="8"/>
      <c r="O13" s="8"/>
      <c r="P13" s="8"/>
      <c r="Q13" s="5"/>
      <c r="R13" s="5"/>
    </row>
    <row r="14" spans="1:26" ht="14.25" customHeight="1" x14ac:dyDescent="0.3">
      <c r="A14" s="84"/>
      <c r="B14" s="91" t="s">
        <v>62</v>
      </c>
      <c r="C14" s="85">
        <v>69454</v>
      </c>
      <c r="D14" s="85">
        <v>22130</v>
      </c>
      <c r="E14" s="116"/>
      <c r="F14" s="116"/>
      <c r="G14" s="116"/>
      <c r="H14" s="116"/>
      <c r="I14" s="116"/>
      <c r="J14" s="116"/>
      <c r="K14" s="88">
        <f t="shared" si="1"/>
        <v>91584</v>
      </c>
      <c r="L14" s="8"/>
      <c r="M14" s="8"/>
      <c r="N14" s="8"/>
      <c r="O14" s="8"/>
      <c r="P14" s="8"/>
      <c r="Q14" s="5"/>
      <c r="R14" s="5"/>
    </row>
    <row r="15" spans="1:26" ht="14.25" customHeight="1" x14ac:dyDescent="0.3">
      <c r="A15" s="84"/>
      <c r="B15" s="91" t="s">
        <v>64</v>
      </c>
      <c r="C15" s="85">
        <v>58197</v>
      </c>
      <c r="D15" s="85">
        <v>15370</v>
      </c>
      <c r="E15" s="116"/>
      <c r="F15" s="116"/>
      <c r="G15" s="116"/>
      <c r="H15" s="116"/>
      <c r="I15" s="116"/>
      <c r="J15" s="116"/>
      <c r="K15" s="88">
        <f t="shared" si="1"/>
        <v>73567</v>
      </c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25" customHeight="1" x14ac:dyDescent="0.3">
      <c r="A16" s="84"/>
      <c r="B16" s="91" t="s">
        <v>65</v>
      </c>
      <c r="C16" s="85">
        <v>77459</v>
      </c>
      <c r="D16" s="85">
        <v>17020</v>
      </c>
      <c r="E16" s="116"/>
      <c r="F16" s="116"/>
      <c r="G16" s="108">
        <v>1300</v>
      </c>
      <c r="H16" s="116"/>
      <c r="I16" s="116"/>
      <c r="J16" s="116"/>
      <c r="K16" s="88">
        <f t="shared" si="1"/>
        <v>95779</v>
      </c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25" customHeight="1" x14ac:dyDescent="0.3">
      <c r="A17" s="84"/>
      <c r="B17" s="91" t="s">
        <v>66</v>
      </c>
      <c r="C17" s="85">
        <v>39248</v>
      </c>
      <c r="D17" s="85">
        <v>11190</v>
      </c>
      <c r="E17" s="116"/>
      <c r="F17" s="116"/>
      <c r="G17" s="116"/>
      <c r="H17" s="116"/>
      <c r="I17" s="116"/>
      <c r="J17" s="116"/>
      <c r="K17" s="88">
        <f t="shared" si="1"/>
        <v>50438</v>
      </c>
      <c r="L17" s="8"/>
      <c r="M17" s="8"/>
      <c r="N17" s="8"/>
      <c r="O17" s="8"/>
      <c r="P17" s="8"/>
      <c r="Q17" s="5"/>
      <c r="R17" s="5"/>
    </row>
    <row r="18" spans="1:26" ht="14.25" customHeight="1" x14ac:dyDescent="0.3">
      <c r="A18" s="84"/>
      <c r="B18" s="91" t="s">
        <v>67</v>
      </c>
      <c r="C18" s="85">
        <v>73750</v>
      </c>
      <c r="D18" s="85">
        <v>23900</v>
      </c>
      <c r="E18" s="116"/>
      <c r="F18" s="116"/>
      <c r="G18" s="116">
        <v>18750</v>
      </c>
      <c r="H18" s="116"/>
      <c r="I18" s="116"/>
      <c r="J18" s="116"/>
      <c r="K18" s="88">
        <f t="shared" si="1"/>
        <v>116400</v>
      </c>
      <c r="L18" s="8"/>
      <c r="M18" s="8"/>
      <c r="N18" s="8"/>
      <c r="O18" s="8"/>
      <c r="P18" s="8"/>
      <c r="Q18" s="5"/>
      <c r="R18" s="5"/>
    </row>
    <row r="19" spans="1:26" ht="14.25" customHeight="1" x14ac:dyDescent="0.3">
      <c r="A19" s="84"/>
      <c r="B19" s="91" t="s">
        <v>69</v>
      </c>
      <c r="C19" s="85">
        <v>65851</v>
      </c>
      <c r="D19" s="85">
        <v>15700</v>
      </c>
      <c r="E19" s="117"/>
      <c r="F19" s="117"/>
      <c r="G19" s="108"/>
      <c r="H19" s="117"/>
      <c r="I19" s="117"/>
      <c r="J19" s="117"/>
      <c r="K19" s="88">
        <f t="shared" si="1"/>
        <v>81551</v>
      </c>
      <c r="L19" s="9"/>
      <c r="M19" s="9"/>
      <c r="N19" s="9"/>
      <c r="O19" s="9"/>
      <c r="P19" s="9"/>
      <c r="Q19" s="5"/>
      <c r="R19" s="5"/>
    </row>
    <row r="20" spans="1:26" ht="14.25" customHeight="1" x14ac:dyDescent="0.3">
      <c r="A20" s="84"/>
      <c r="B20" s="91" t="s">
        <v>70</v>
      </c>
      <c r="C20" s="85">
        <v>86190</v>
      </c>
      <c r="D20" s="85">
        <v>19845</v>
      </c>
      <c r="E20" s="116"/>
      <c r="F20" s="116"/>
      <c r="G20" s="116">
        <v>1500</v>
      </c>
      <c r="H20" s="116"/>
      <c r="I20" s="116"/>
      <c r="J20" s="116"/>
      <c r="K20" s="88">
        <f t="shared" si="1"/>
        <v>107535</v>
      </c>
      <c r="L20" s="8"/>
      <c r="M20" s="8"/>
      <c r="N20" s="8"/>
      <c r="O20" s="8"/>
      <c r="P20" s="8"/>
      <c r="Q20" s="5"/>
      <c r="R20" s="5"/>
    </row>
    <row r="21" spans="1:26" ht="13.5" customHeight="1" x14ac:dyDescent="0.3">
      <c r="A21" s="84"/>
      <c r="B21" s="91" t="s">
        <v>71</v>
      </c>
      <c r="C21" s="85">
        <v>44940</v>
      </c>
      <c r="D21" s="85">
        <v>18141</v>
      </c>
      <c r="E21" s="116"/>
      <c r="F21" s="116"/>
      <c r="G21" s="116"/>
      <c r="H21" s="116"/>
      <c r="I21" s="116"/>
      <c r="J21" s="116"/>
      <c r="K21" s="88">
        <f t="shared" si="1"/>
        <v>63081</v>
      </c>
      <c r="L21" s="8"/>
      <c r="M21" s="8"/>
      <c r="N21" s="8"/>
      <c r="O21" s="8"/>
      <c r="P21" s="8"/>
      <c r="Q21" s="5"/>
      <c r="R21" s="5"/>
    </row>
    <row r="22" spans="1:26" ht="13.5" customHeight="1" x14ac:dyDescent="0.3">
      <c r="A22" s="84" t="s">
        <v>26</v>
      </c>
      <c r="B22" s="91" t="s">
        <v>86</v>
      </c>
      <c r="C22" s="85">
        <v>33600</v>
      </c>
      <c r="D22" s="85">
        <v>5600</v>
      </c>
      <c r="E22" s="116"/>
      <c r="F22" s="116"/>
      <c r="G22" s="116"/>
      <c r="H22" s="116"/>
      <c r="I22" s="116"/>
      <c r="J22" s="116"/>
      <c r="K22" s="88">
        <f t="shared" si="1"/>
        <v>39200</v>
      </c>
      <c r="L22" s="8"/>
      <c r="M22" s="8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4.25" customHeight="1" x14ac:dyDescent="0.3">
      <c r="A23" s="84" t="s">
        <v>87</v>
      </c>
      <c r="B23" s="84" t="s">
        <v>89</v>
      </c>
      <c r="C23" s="85"/>
      <c r="D23" s="85">
        <v>27000</v>
      </c>
      <c r="E23" s="116"/>
      <c r="F23" s="116">
        <v>17704</v>
      </c>
      <c r="G23" s="116"/>
      <c r="H23" s="116"/>
      <c r="I23" s="116"/>
      <c r="J23" s="116"/>
      <c r="K23" s="88">
        <f t="shared" si="1"/>
        <v>44704</v>
      </c>
      <c r="L23" s="8"/>
      <c r="M23" s="8"/>
      <c r="N23" s="8"/>
      <c r="O23" s="8"/>
      <c r="P23" s="8"/>
      <c r="Q23" s="5"/>
      <c r="R23" s="5"/>
    </row>
    <row r="24" spans="1:26" ht="13.5" customHeight="1" x14ac:dyDescent="0.3">
      <c r="A24" s="84" t="s">
        <v>92</v>
      </c>
      <c r="B24" s="84" t="s">
        <v>93</v>
      </c>
      <c r="C24" s="85"/>
      <c r="D24" s="85">
        <v>10000</v>
      </c>
      <c r="E24" s="116"/>
      <c r="F24" s="116"/>
      <c r="G24" s="116"/>
      <c r="H24" s="116"/>
      <c r="I24" s="116"/>
      <c r="J24" s="116"/>
      <c r="K24" s="88">
        <f t="shared" si="1"/>
        <v>10000</v>
      </c>
      <c r="L24" s="8"/>
      <c r="M24" s="8"/>
      <c r="N24" s="8"/>
      <c r="O24" s="8"/>
      <c r="P24" s="8"/>
      <c r="Q24" s="5"/>
      <c r="R24" s="5"/>
    </row>
    <row r="25" spans="1:26" ht="24" customHeight="1" x14ac:dyDescent="0.3">
      <c r="A25" s="80" t="s">
        <v>94</v>
      </c>
      <c r="B25" s="92" t="s">
        <v>95</v>
      </c>
      <c r="C25" s="81">
        <f t="shared" ref="C25:K25" si="2">C26</f>
        <v>122825</v>
      </c>
      <c r="D25" s="81">
        <f t="shared" si="2"/>
        <v>32975</v>
      </c>
      <c r="E25" s="81">
        <f t="shared" si="2"/>
        <v>0</v>
      </c>
      <c r="F25" s="81">
        <f t="shared" si="2"/>
        <v>0</v>
      </c>
      <c r="G25" s="81">
        <f t="shared" si="2"/>
        <v>2750</v>
      </c>
      <c r="H25" s="81">
        <f t="shared" si="2"/>
        <v>0</v>
      </c>
      <c r="I25" s="81">
        <f t="shared" si="2"/>
        <v>0</v>
      </c>
      <c r="J25" s="81">
        <f t="shared" si="2"/>
        <v>0</v>
      </c>
      <c r="K25" s="81">
        <f t="shared" si="2"/>
        <v>158550</v>
      </c>
      <c r="L25" s="8"/>
      <c r="M25" s="8"/>
      <c r="N25" s="8"/>
      <c r="O25" s="8"/>
      <c r="P25" s="8"/>
      <c r="Q25" s="5"/>
      <c r="R25" s="5"/>
    </row>
    <row r="26" spans="1:26" ht="14.25" customHeight="1" x14ac:dyDescent="0.3">
      <c r="A26" s="91" t="s">
        <v>101</v>
      </c>
      <c r="B26" s="91" t="s">
        <v>102</v>
      </c>
      <c r="C26" s="85">
        <v>122825</v>
      </c>
      <c r="D26" s="85">
        <v>32975</v>
      </c>
      <c r="E26" s="116"/>
      <c r="F26" s="116"/>
      <c r="G26" s="116">
        <v>2750</v>
      </c>
      <c r="H26" s="116"/>
      <c r="I26" s="116"/>
      <c r="J26" s="116"/>
      <c r="K26" s="85">
        <f>SUM(C26:J26)</f>
        <v>158550</v>
      </c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26.4" x14ac:dyDescent="0.3">
      <c r="A27" s="118" t="s">
        <v>60</v>
      </c>
      <c r="B27" s="119" t="s">
        <v>107</v>
      </c>
      <c r="C27" s="81">
        <f>C28+C29+C31+C34+C32+C35+C37+C33+C30+C36</f>
        <v>317902</v>
      </c>
      <c r="D27" s="81">
        <f t="shared" ref="D27:K27" si="3">D28+D29+D31+D34+D32+D35+D37+D33+D30+D36</f>
        <v>191172</v>
      </c>
      <c r="E27" s="81">
        <f t="shared" si="3"/>
        <v>0</v>
      </c>
      <c r="F27" s="81">
        <f t="shared" si="3"/>
        <v>0</v>
      </c>
      <c r="G27" s="81">
        <f t="shared" si="3"/>
        <v>239506</v>
      </c>
      <c r="H27" s="81">
        <f t="shared" si="3"/>
        <v>1400</v>
      </c>
      <c r="I27" s="81">
        <f t="shared" si="3"/>
        <v>0</v>
      </c>
      <c r="J27" s="81">
        <f t="shared" si="3"/>
        <v>0</v>
      </c>
      <c r="K27" s="81">
        <f t="shared" si="3"/>
        <v>749980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 x14ac:dyDescent="0.3">
      <c r="A28" s="84" t="s">
        <v>114</v>
      </c>
      <c r="B28" s="84" t="s">
        <v>115</v>
      </c>
      <c r="C28" s="85">
        <v>60671</v>
      </c>
      <c r="D28" s="85">
        <v>13290</v>
      </c>
      <c r="E28" s="85"/>
      <c r="F28" s="85"/>
      <c r="G28" s="85">
        <v>1450</v>
      </c>
      <c r="H28" s="85"/>
      <c r="I28" s="85"/>
      <c r="J28" s="85"/>
      <c r="K28" s="88">
        <f t="shared" ref="K28:K37" si="4">SUM(C28:J28)</f>
        <v>75411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 x14ac:dyDescent="0.3">
      <c r="A29" s="91" t="s">
        <v>117</v>
      </c>
      <c r="B29" s="91" t="s">
        <v>515</v>
      </c>
      <c r="C29" s="85"/>
      <c r="D29" s="85"/>
      <c r="E29" s="85"/>
      <c r="F29" s="85"/>
      <c r="G29" s="85">
        <v>166020</v>
      </c>
      <c r="H29" s="85"/>
      <c r="I29" s="85"/>
      <c r="J29" s="85"/>
      <c r="K29" s="88">
        <f t="shared" si="4"/>
        <v>166020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s="23" customFormat="1" ht="14.25" customHeight="1" x14ac:dyDescent="0.3">
      <c r="A30" s="91" t="s">
        <v>117</v>
      </c>
      <c r="B30" s="91" t="s">
        <v>516</v>
      </c>
      <c r="C30" s="85"/>
      <c r="D30" s="85"/>
      <c r="E30" s="85"/>
      <c r="F30" s="85"/>
      <c r="G30" s="85">
        <v>13674</v>
      </c>
      <c r="H30" s="85"/>
      <c r="I30" s="85"/>
      <c r="J30" s="85"/>
      <c r="K30" s="88">
        <f t="shared" si="4"/>
        <v>13674</v>
      </c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customHeight="1" x14ac:dyDescent="0.3">
      <c r="A31" s="91" t="s">
        <v>118</v>
      </c>
      <c r="B31" s="91" t="s">
        <v>119</v>
      </c>
      <c r="C31" s="85">
        <v>93737</v>
      </c>
      <c r="D31" s="85">
        <v>79055</v>
      </c>
      <c r="E31" s="85"/>
      <c r="F31" s="85"/>
      <c r="G31" s="85">
        <v>2807</v>
      </c>
      <c r="H31" s="85"/>
      <c r="I31" s="85"/>
      <c r="J31" s="85"/>
      <c r="K31" s="88">
        <f t="shared" si="4"/>
        <v>175599</v>
      </c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customHeight="1" x14ac:dyDescent="0.3">
      <c r="A32" s="91" t="s">
        <v>118</v>
      </c>
      <c r="B32" s="91" t="s">
        <v>121</v>
      </c>
      <c r="C32" s="85"/>
      <c r="D32" s="85">
        <v>6100</v>
      </c>
      <c r="E32" s="85"/>
      <c r="F32" s="85"/>
      <c r="G32" s="85">
        <v>2700</v>
      </c>
      <c r="H32" s="85"/>
      <c r="I32" s="85"/>
      <c r="J32" s="85"/>
      <c r="K32" s="88">
        <f t="shared" si="4"/>
        <v>8800</v>
      </c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customHeight="1" x14ac:dyDescent="0.3">
      <c r="A33" s="91" t="s">
        <v>118</v>
      </c>
      <c r="B33" s="91" t="s">
        <v>124</v>
      </c>
      <c r="C33" s="85">
        <v>6256</v>
      </c>
      <c r="D33" s="85">
        <v>9000</v>
      </c>
      <c r="E33" s="85"/>
      <c r="F33" s="85"/>
      <c r="G33" s="85"/>
      <c r="H33" s="85"/>
      <c r="I33" s="85"/>
      <c r="J33" s="85"/>
      <c r="K33" s="88">
        <f t="shared" si="4"/>
        <v>15256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customHeight="1" x14ac:dyDescent="0.3">
      <c r="A34" s="91" t="s">
        <v>126</v>
      </c>
      <c r="B34" s="91" t="s">
        <v>128</v>
      </c>
      <c r="C34" s="103">
        <v>104164</v>
      </c>
      <c r="D34" s="85">
        <v>26796</v>
      </c>
      <c r="E34" s="85"/>
      <c r="F34" s="85"/>
      <c r="G34" s="85">
        <v>52855</v>
      </c>
      <c r="H34" s="85"/>
      <c r="I34" s="85"/>
      <c r="J34" s="85"/>
      <c r="K34" s="88">
        <f t="shared" si="4"/>
        <v>183815</v>
      </c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 x14ac:dyDescent="0.3">
      <c r="A35" s="120" t="s">
        <v>132</v>
      </c>
      <c r="B35" s="121" t="s">
        <v>133</v>
      </c>
      <c r="C35" s="103">
        <v>52074</v>
      </c>
      <c r="D35" s="85">
        <v>50825</v>
      </c>
      <c r="E35" s="85"/>
      <c r="F35" s="85"/>
      <c r="G35" s="85"/>
      <c r="H35" s="85">
        <v>1400</v>
      </c>
      <c r="I35" s="85"/>
      <c r="J35" s="85"/>
      <c r="K35" s="88">
        <f t="shared" si="4"/>
        <v>104299</v>
      </c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s="23" customFormat="1" ht="14.25" customHeight="1" x14ac:dyDescent="0.3">
      <c r="A36" s="120" t="s">
        <v>132</v>
      </c>
      <c r="B36" s="121" t="s">
        <v>518</v>
      </c>
      <c r="C36" s="103">
        <v>1000</v>
      </c>
      <c r="D36" s="85">
        <v>2206</v>
      </c>
      <c r="E36" s="85"/>
      <c r="F36" s="85"/>
      <c r="G36" s="85"/>
      <c r="H36" s="85"/>
      <c r="I36" s="85"/>
      <c r="J36" s="85"/>
      <c r="K36" s="88">
        <f t="shared" si="4"/>
        <v>3206</v>
      </c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 x14ac:dyDescent="0.3">
      <c r="A37" s="120" t="s">
        <v>132</v>
      </c>
      <c r="B37" s="121" t="s">
        <v>543</v>
      </c>
      <c r="C37" s="103"/>
      <c r="D37" s="85">
        <v>3900</v>
      </c>
      <c r="E37" s="85"/>
      <c r="F37" s="85"/>
      <c r="G37" s="85"/>
      <c r="H37" s="85"/>
      <c r="I37" s="85"/>
      <c r="J37" s="85"/>
      <c r="K37" s="88">
        <f t="shared" si="4"/>
        <v>3900</v>
      </c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 x14ac:dyDescent="0.3">
      <c r="A38" s="118" t="s">
        <v>130</v>
      </c>
      <c r="B38" s="119" t="s">
        <v>136</v>
      </c>
      <c r="C38" s="81">
        <f t="shared" ref="C38:J38" si="5">C39</f>
        <v>43954</v>
      </c>
      <c r="D38" s="81">
        <f t="shared" si="5"/>
        <v>113970</v>
      </c>
      <c r="E38" s="81">
        <f t="shared" si="5"/>
        <v>0</v>
      </c>
      <c r="F38" s="81">
        <f t="shared" si="5"/>
        <v>0</v>
      </c>
      <c r="G38" s="81">
        <f t="shared" si="5"/>
        <v>0</v>
      </c>
      <c r="H38" s="81">
        <f t="shared" si="5"/>
        <v>0</v>
      </c>
      <c r="I38" s="81">
        <f t="shared" si="5"/>
        <v>0</v>
      </c>
      <c r="J38" s="81">
        <f t="shared" si="5"/>
        <v>0</v>
      </c>
      <c r="K38" s="81">
        <f>SUM(C38:J38)</f>
        <v>157924</v>
      </c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customHeight="1" x14ac:dyDescent="0.3">
      <c r="A39" s="122" t="s">
        <v>139</v>
      </c>
      <c r="B39" s="122" t="s">
        <v>140</v>
      </c>
      <c r="C39" s="123">
        <f t="shared" ref="C39:J39" si="6">SUM(C40:C53)</f>
        <v>43954</v>
      </c>
      <c r="D39" s="123">
        <f t="shared" si="6"/>
        <v>113970</v>
      </c>
      <c r="E39" s="123">
        <f t="shared" si="6"/>
        <v>0</v>
      </c>
      <c r="F39" s="123">
        <f t="shared" si="6"/>
        <v>0</v>
      </c>
      <c r="G39" s="123">
        <f t="shared" si="6"/>
        <v>0</v>
      </c>
      <c r="H39" s="123">
        <f t="shared" si="6"/>
        <v>0</v>
      </c>
      <c r="I39" s="123">
        <f t="shared" si="6"/>
        <v>0</v>
      </c>
      <c r="J39" s="123">
        <f t="shared" si="6"/>
        <v>0</v>
      </c>
      <c r="K39" s="123">
        <f>K40+K41+K42+K43+K44+K45+K46+K49+K50+K51+K52+K53+K47+K48</f>
        <v>157924</v>
      </c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 x14ac:dyDescent="0.3">
      <c r="A40" s="84"/>
      <c r="B40" s="91" t="s">
        <v>146</v>
      </c>
      <c r="C40" s="85"/>
      <c r="D40" s="85">
        <v>5809</v>
      </c>
      <c r="E40" s="85"/>
      <c r="F40" s="85"/>
      <c r="G40" s="85"/>
      <c r="H40" s="85"/>
      <c r="I40" s="85"/>
      <c r="J40" s="85"/>
      <c r="K40" s="85">
        <f>SUM(C40:J40)</f>
        <v>5809</v>
      </c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 x14ac:dyDescent="0.3">
      <c r="A41" s="84"/>
      <c r="B41" s="91" t="s">
        <v>151</v>
      </c>
      <c r="C41" s="85">
        <v>10592</v>
      </c>
      <c r="D41" s="85">
        <v>16849</v>
      </c>
      <c r="E41" s="124"/>
      <c r="F41" s="85"/>
      <c r="G41" s="85"/>
      <c r="H41" s="85"/>
      <c r="I41" s="85"/>
      <c r="J41" s="85"/>
      <c r="K41" s="85">
        <f t="shared" ref="K41:K53" si="7">SUM(C41:D41)</f>
        <v>27441</v>
      </c>
      <c r="L41" s="8"/>
      <c r="M41" s="8"/>
      <c r="N41" s="8"/>
      <c r="O41" s="8"/>
      <c r="P41" s="8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 x14ac:dyDescent="0.3">
      <c r="A42" s="84"/>
      <c r="B42" s="91" t="s">
        <v>154</v>
      </c>
      <c r="C42" s="85">
        <v>1014</v>
      </c>
      <c r="D42" s="85">
        <v>3728</v>
      </c>
      <c r="E42" s="124"/>
      <c r="F42" s="85"/>
      <c r="G42" s="85"/>
      <c r="H42" s="85"/>
      <c r="I42" s="85"/>
      <c r="J42" s="85"/>
      <c r="K42" s="85">
        <f t="shared" si="7"/>
        <v>4742</v>
      </c>
      <c r="L42" s="8"/>
      <c r="M42" s="8"/>
      <c r="N42" s="8"/>
      <c r="O42" s="8"/>
      <c r="P42" s="8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 x14ac:dyDescent="0.3">
      <c r="A43" s="84"/>
      <c r="B43" s="91" t="s">
        <v>156</v>
      </c>
      <c r="C43" s="85">
        <v>1945</v>
      </c>
      <c r="D43" s="85">
        <v>3911</v>
      </c>
      <c r="E43" s="125"/>
      <c r="F43" s="85"/>
      <c r="G43" s="85"/>
      <c r="H43" s="85"/>
      <c r="I43" s="85"/>
      <c r="J43" s="85"/>
      <c r="K43" s="85">
        <f t="shared" si="7"/>
        <v>5856</v>
      </c>
      <c r="L43" s="8"/>
      <c r="M43" s="8"/>
      <c r="N43" s="8"/>
      <c r="O43" s="8"/>
      <c r="P43" s="8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 x14ac:dyDescent="0.3">
      <c r="A44" s="84"/>
      <c r="B44" s="91" t="s">
        <v>159</v>
      </c>
      <c r="C44" s="85">
        <v>145</v>
      </c>
      <c r="D44" s="85">
        <v>2389</v>
      </c>
      <c r="E44" s="125"/>
      <c r="F44" s="85"/>
      <c r="G44" s="85"/>
      <c r="H44" s="85"/>
      <c r="I44" s="85"/>
      <c r="J44" s="85"/>
      <c r="K44" s="85">
        <f t="shared" si="7"/>
        <v>2534</v>
      </c>
      <c r="L44" s="8"/>
      <c r="M44" s="8"/>
      <c r="N44" s="8"/>
      <c r="O44" s="8"/>
      <c r="P44" s="8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 x14ac:dyDescent="0.3">
      <c r="A45" s="84"/>
      <c r="B45" s="91" t="s">
        <v>160</v>
      </c>
      <c r="C45" s="85">
        <v>5614</v>
      </c>
      <c r="D45" s="85">
        <v>12284</v>
      </c>
      <c r="E45" s="124"/>
      <c r="F45" s="85"/>
      <c r="G45" s="85"/>
      <c r="H45" s="85"/>
      <c r="I45" s="85"/>
      <c r="J45" s="85"/>
      <c r="K45" s="85">
        <f t="shared" si="7"/>
        <v>17898</v>
      </c>
      <c r="L45" s="8"/>
      <c r="M45" s="8"/>
      <c r="N45" s="8"/>
      <c r="O45" s="8"/>
      <c r="P45" s="8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 x14ac:dyDescent="0.3">
      <c r="A46" s="84"/>
      <c r="B46" s="91" t="s">
        <v>161</v>
      </c>
      <c r="C46" s="85">
        <v>1977</v>
      </c>
      <c r="D46" s="85">
        <v>11769</v>
      </c>
      <c r="E46" s="124"/>
      <c r="F46" s="124"/>
      <c r="G46" s="124"/>
      <c r="H46" s="85"/>
      <c r="I46" s="85"/>
      <c r="J46" s="85"/>
      <c r="K46" s="85">
        <f t="shared" si="7"/>
        <v>13746</v>
      </c>
      <c r="L46" s="8"/>
      <c r="M46" s="8"/>
      <c r="N46" s="8"/>
      <c r="O46" s="8"/>
      <c r="P46" s="8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 x14ac:dyDescent="0.3">
      <c r="A47" s="84"/>
      <c r="B47" s="91" t="s">
        <v>64</v>
      </c>
      <c r="C47" s="85">
        <v>3569</v>
      </c>
      <c r="D47" s="85">
        <v>4173</v>
      </c>
      <c r="E47" s="124"/>
      <c r="F47" s="85"/>
      <c r="G47" s="85"/>
      <c r="H47" s="85"/>
      <c r="I47" s="85"/>
      <c r="J47" s="85"/>
      <c r="K47" s="85">
        <f t="shared" si="7"/>
        <v>7742</v>
      </c>
      <c r="L47" s="8"/>
      <c r="M47" s="8"/>
      <c r="N47" s="8"/>
      <c r="O47" s="8"/>
      <c r="P47" s="8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x14ac:dyDescent="0.3">
      <c r="A48" s="84"/>
      <c r="B48" s="91" t="s">
        <v>65</v>
      </c>
      <c r="C48" s="85">
        <v>8224</v>
      </c>
      <c r="D48" s="85">
        <v>13603</v>
      </c>
      <c r="E48" s="103"/>
      <c r="F48" s="85"/>
      <c r="G48" s="85"/>
      <c r="H48" s="85"/>
      <c r="I48" s="85"/>
      <c r="J48" s="85"/>
      <c r="K48" s="85">
        <f t="shared" si="7"/>
        <v>21827</v>
      </c>
      <c r="L48" s="8"/>
      <c r="M48" s="8"/>
      <c r="N48" s="8"/>
      <c r="O48" s="8"/>
      <c r="P48" s="8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x14ac:dyDescent="0.3">
      <c r="A49" s="84"/>
      <c r="B49" s="91" t="s">
        <v>162</v>
      </c>
      <c r="C49" s="85">
        <v>1112</v>
      </c>
      <c r="D49" s="85">
        <v>4441</v>
      </c>
      <c r="E49" s="85"/>
      <c r="F49" s="85"/>
      <c r="G49" s="85"/>
      <c r="H49" s="85"/>
      <c r="I49" s="85"/>
      <c r="J49" s="85"/>
      <c r="K49" s="85">
        <f t="shared" si="7"/>
        <v>5553</v>
      </c>
      <c r="L49" s="8"/>
      <c r="M49" s="8"/>
      <c r="N49" s="8"/>
      <c r="O49" s="8"/>
      <c r="P49" s="8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3">
      <c r="A50" s="84"/>
      <c r="B50" s="91" t="s">
        <v>163</v>
      </c>
      <c r="C50" s="85">
        <v>4289</v>
      </c>
      <c r="D50" s="85">
        <v>16725</v>
      </c>
      <c r="E50" s="124"/>
      <c r="F50" s="85"/>
      <c r="G50" s="85"/>
      <c r="H50" s="85"/>
      <c r="I50" s="85"/>
      <c r="J50" s="85"/>
      <c r="K50" s="85">
        <f t="shared" si="7"/>
        <v>21014</v>
      </c>
      <c r="L50" s="8"/>
      <c r="M50" s="8"/>
      <c r="N50" s="8"/>
      <c r="O50" s="8"/>
      <c r="P50" s="8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3">
      <c r="A51" s="84"/>
      <c r="B51" s="91" t="s">
        <v>164</v>
      </c>
      <c r="C51" s="85">
        <v>2320</v>
      </c>
      <c r="D51" s="85">
        <v>6951</v>
      </c>
      <c r="E51" s="124"/>
      <c r="F51" s="85"/>
      <c r="G51" s="85"/>
      <c r="H51" s="85"/>
      <c r="I51" s="85"/>
      <c r="J51" s="85"/>
      <c r="K51" s="85">
        <f t="shared" si="7"/>
        <v>9271</v>
      </c>
      <c r="L51" s="9"/>
      <c r="M51" s="9"/>
      <c r="N51" s="9"/>
      <c r="O51" s="9"/>
      <c r="P51" s="9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3">
      <c r="A52" s="84"/>
      <c r="B52" s="91" t="s">
        <v>165</v>
      </c>
      <c r="C52" s="85">
        <v>2307</v>
      </c>
      <c r="D52" s="85">
        <v>10426</v>
      </c>
      <c r="E52" s="125"/>
      <c r="F52" s="85"/>
      <c r="G52" s="85"/>
      <c r="H52" s="85"/>
      <c r="I52" s="85"/>
      <c r="J52" s="85"/>
      <c r="K52" s="85">
        <f t="shared" si="7"/>
        <v>12733</v>
      </c>
      <c r="L52" s="8"/>
      <c r="M52" s="8"/>
      <c r="N52" s="8"/>
      <c r="O52" s="8"/>
      <c r="P52" s="8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3">
      <c r="A53" s="84"/>
      <c r="B53" s="91" t="s">
        <v>166</v>
      </c>
      <c r="C53" s="85">
        <v>846</v>
      </c>
      <c r="D53" s="85">
        <v>912</v>
      </c>
      <c r="E53" s="124"/>
      <c r="F53" s="85"/>
      <c r="G53" s="85"/>
      <c r="H53" s="85"/>
      <c r="I53" s="85"/>
      <c r="J53" s="85"/>
      <c r="K53" s="85">
        <f t="shared" si="7"/>
        <v>1758</v>
      </c>
      <c r="L53" s="8"/>
      <c r="M53" s="8"/>
      <c r="N53" s="8"/>
      <c r="O53" s="8"/>
      <c r="P53" s="8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28.5" customHeight="1" x14ac:dyDescent="0.3">
      <c r="A54" s="80" t="s">
        <v>168</v>
      </c>
      <c r="B54" s="126" t="s">
        <v>169</v>
      </c>
      <c r="C54" s="81">
        <f>C55+C57+C58+C72+C73+C74+C56</f>
        <v>1326054</v>
      </c>
      <c r="D54" s="81">
        <f t="shared" ref="D54:K54" si="8">D55+D57+D58+D72+D73+D74+D56</f>
        <v>1307158</v>
      </c>
      <c r="E54" s="81">
        <f t="shared" si="8"/>
        <v>24939</v>
      </c>
      <c r="F54" s="81">
        <f t="shared" si="8"/>
        <v>0</v>
      </c>
      <c r="G54" s="81">
        <f t="shared" si="8"/>
        <v>593427</v>
      </c>
      <c r="H54" s="81">
        <f t="shared" si="8"/>
        <v>0</v>
      </c>
      <c r="I54" s="81">
        <f t="shared" si="8"/>
        <v>0</v>
      </c>
      <c r="J54" s="81">
        <f t="shared" si="8"/>
        <v>0</v>
      </c>
      <c r="K54" s="81">
        <f t="shared" si="8"/>
        <v>3251578</v>
      </c>
      <c r="L54" s="5"/>
      <c r="M54" s="5"/>
      <c r="N54" s="5"/>
      <c r="O54" s="5"/>
      <c r="P54" s="5"/>
      <c r="Q54" s="5"/>
      <c r="R54" s="5"/>
    </row>
    <row r="55" spans="1:26" ht="14.25" customHeight="1" x14ac:dyDescent="0.3">
      <c r="A55" s="127" t="s">
        <v>178</v>
      </c>
      <c r="B55" s="102" t="s">
        <v>180</v>
      </c>
      <c r="C55" s="85">
        <v>143910</v>
      </c>
      <c r="D55" s="85">
        <v>18470</v>
      </c>
      <c r="E55" s="85">
        <v>6189</v>
      </c>
      <c r="F55" s="85"/>
      <c r="G55" s="85"/>
      <c r="H55" s="85"/>
      <c r="I55" s="85"/>
      <c r="J55" s="85"/>
      <c r="K55" s="85">
        <f t="shared" ref="K55:K57" si="9">SUM(C55:J55)</f>
        <v>168569</v>
      </c>
      <c r="L55" s="5"/>
      <c r="M55" s="5"/>
      <c r="N55" s="5"/>
      <c r="O55" s="5"/>
      <c r="P55" s="5"/>
      <c r="Q55" s="5"/>
      <c r="R55" s="5"/>
    </row>
    <row r="56" spans="1:26" s="21" customFormat="1" ht="14.25" customHeight="1" x14ac:dyDescent="0.3">
      <c r="A56" s="127" t="s">
        <v>178</v>
      </c>
      <c r="B56" s="102" t="s">
        <v>487</v>
      </c>
      <c r="C56" s="85"/>
      <c r="D56" s="85">
        <v>4922</v>
      </c>
      <c r="E56" s="85">
        <v>6000</v>
      </c>
      <c r="F56" s="85"/>
      <c r="G56" s="85"/>
      <c r="H56" s="85"/>
      <c r="I56" s="85"/>
      <c r="J56" s="85"/>
      <c r="K56" s="85">
        <f t="shared" si="9"/>
        <v>10922</v>
      </c>
      <c r="L56" s="5"/>
      <c r="M56" s="5"/>
      <c r="N56" s="5"/>
      <c r="O56" s="5"/>
      <c r="P56" s="5"/>
      <c r="Q56" s="5"/>
      <c r="R56" s="5"/>
    </row>
    <row r="57" spans="1:26" ht="14.25" customHeight="1" x14ac:dyDescent="0.3">
      <c r="A57" s="127" t="s">
        <v>178</v>
      </c>
      <c r="B57" s="102" t="s">
        <v>181</v>
      </c>
      <c r="C57" s="85">
        <v>160750</v>
      </c>
      <c r="D57" s="85">
        <v>73958</v>
      </c>
      <c r="E57" s="85"/>
      <c r="F57" s="85"/>
      <c r="G57" s="85"/>
      <c r="H57" s="85"/>
      <c r="I57" s="85"/>
      <c r="J57" s="85"/>
      <c r="K57" s="85">
        <f t="shared" si="9"/>
        <v>234708</v>
      </c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3">
      <c r="A58" s="128" t="s">
        <v>182</v>
      </c>
      <c r="B58" s="129" t="s">
        <v>185</v>
      </c>
      <c r="C58" s="130">
        <f t="shared" ref="C58:K58" si="10">SUM(C59:C71)</f>
        <v>47869</v>
      </c>
      <c r="D58" s="130">
        <f t="shared" si="10"/>
        <v>90726</v>
      </c>
      <c r="E58" s="130">
        <f t="shared" si="10"/>
        <v>0</v>
      </c>
      <c r="F58" s="130">
        <f t="shared" si="10"/>
        <v>0</v>
      </c>
      <c r="G58" s="130">
        <f t="shared" si="10"/>
        <v>0</v>
      </c>
      <c r="H58" s="130">
        <f t="shared" si="10"/>
        <v>0</v>
      </c>
      <c r="I58" s="130">
        <f t="shared" si="10"/>
        <v>0</v>
      </c>
      <c r="J58" s="130">
        <f t="shared" si="10"/>
        <v>0</v>
      </c>
      <c r="K58" s="123">
        <f t="shared" si="10"/>
        <v>138595</v>
      </c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3">
      <c r="A59" s="84"/>
      <c r="B59" s="91" t="s">
        <v>151</v>
      </c>
      <c r="C59" s="85">
        <v>4600</v>
      </c>
      <c r="D59" s="85">
        <v>10638</v>
      </c>
      <c r="E59" s="124"/>
      <c r="F59" s="85"/>
      <c r="G59" s="85"/>
      <c r="H59" s="85"/>
      <c r="I59" s="85"/>
      <c r="J59" s="85"/>
      <c r="K59" s="85">
        <f t="shared" ref="K59:K71" si="11">SUM(C59:D59)</f>
        <v>15238</v>
      </c>
      <c r="L59" s="8"/>
      <c r="M59" s="8"/>
      <c r="N59" s="8"/>
      <c r="O59" s="8"/>
      <c r="P59" s="8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3">
      <c r="A60" s="84"/>
      <c r="B60" s="91" t="s">
        <v>154</v>
      </c>
      <c r="C60" s="85">
        <v>1766</v>
      </c>
      <c r="D60" s="85">
        <v>4115</v>
      </c>
      <c r="E60" s="124"/>
      <c r="F60" s="85"/>
      <c r="G60" s="85"/>
      <c r="H60" s="85"/>
      <c r="I60" s="85"/>
      <c r="J60" s="85"/>
      <c r="K60" s="85">
        <f t="shared" si="11"/>
        <v>5881</v>
      </c>
      <c r="L60" s="8"/>
      <c r="M60" s="8"/>
      <c r="N60" s="8"/>
      <c r="O60" s="8"/>
      <c r="P60" s="8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3">
      <c r="A61" s="84"/>
      <c r="B61" s="91" t="s">
        <v>156</v>
      </c>
      <c r="C61" s="85">
        <v>2544</v>
      </c>
      <c r="D61" s="85">
        <v>4958</v>
      </c>
      <c r="E61" s="124"/>
      <c r="F61" s="85"/>
      <c r="G61" s="85"/>
      <c r="H61" s="85"/>
      <c r="I61" s="85"/>
      <c r="J61" s="85"/>
      <c r="K61" s="85">
        <f t="shared" si="11"/>
        <v>7502</v>
      </c>
      <c r="L61" s="8"/>
      <c r="M61" s="8"/>
      <c r="N61" s="8"/>
      <c r="O61" s="8"/>
      <c r="P61" s="8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3">
      <c r="A62" s="84"/>
      <c r="B62" s="91" t="s">
        <v>159</v>
      </c>
      <c r="C62" s="85">
        <v>1311</v>
      </c>
      <c r="D62" s="85">
        <v>4347</v>
      </c>
      <c r="E62" s="124"/>
      <c r="F62" s="85"/>
      <c r="G62" s="85"/>
      <c r="H62" s="85"/>
      <c r="I62" s="85"/>
      <c r="J62" s="85"/>
      <c r="K62" s="85">
        <f t="shared" si="11"/>
        <v>5658</v>
      </c>
      <c r="L62" s="8"/>
      <c r="M62" s="8"/>
      <c r="N62" s="8"/>
      <c r="O62" s="8"/>
      <c r="P62" s="8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3">
      <c r="A63" s="84"/>
      <c r="B63" s="91" t="s">
        <v>160</v>
      </c>
      <c r="C63" s="85">
        <v>5799</v>
      </c>
      <c r="D63" s="85">
        <v>8389</v>
      </c>
      <c r="E63" s="124"/>
      <c r="F63" s="124"/>
      <c r="G63" s="124"/>
      <c r="H63" s="85"/>
      <c r="I63" s="85"/>
      <c r="J63" s="85"/>
      <c r="K63" s="85">
        <f t="shared" si="11"/>
        <v>14188</v>
      </c>
      <c r="L63" s="8"/>
      <c r="M63" s="8"/>
      <c r="N63" s="8"/>
      <c r="O63" s="8"/>
      <c r="P63" s="8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3">
      <c r="A64" s="84"/>
      <c r="B64" s="91" t="s">
        <v>161</v>
      </c>
      <c r="C64" s="85">
        <v>5853</v>
      </c>
      <c r="D64" s="85">
        <v>4940</v>
      </c>
      <c r="E64" s="124"/>
      <c r="F64" s="85"/>
      <c r="G64" s="124"/>
      <c r="H64" s="85"/>
      <c r="I64" s="85"/>
      <c r="J64" s="85"/>
      <c r="K64" s="85">
        <f t="shared" si="11"/>
        <v>10793</v>
      </c>
      <c r="L64" s="8"/>
      <c r="M64" s="8"/>
      <c r="N64" s="8"/>
      <c r="O64" s="8"/>
      <c r="P64" s="8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3">
      <c r="A65" s="84"/>
      <c r="B65" s="91" t="s">
        <v>198</v>
      </c>
      <c r="C65" s="85">
        <v>3569</v>
      </c>
      <c r="D65" s="85">
        <v>2412</v>
      </c>
      <c r="E65" s="124"/>
      <c r="F65" s="85"/>
      <c r="G65" s="85"/>
      <c r="H65" s="85"/>
      <c r="I65" s="85"/>
      <c r="J65" s="85"/>
      <c r="K65" s="85">
        <f t="shared" si="11"/>
        <v>5981</v>
      </c>
      <c r="L65" s="8"/>
      <c r="M65" s="8"/>
      <c r="N65" s="8"/>
      <c r="O65" s="8"/>
      <c r="P65" s="8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3">
      <c r="A66" s="84"/>
      <c r="B66" s="91" t="s">
        <v>199</v>
      </c>
      <c r="C66" s="85">
        <v>7171</v>
      </c>
      <c r="D66" s="85">
        <v>17828</v>
      </c>
      <c r="E66" s="103"/>
      <c r="F66" s="85"/>
      <c r="G66" s="85"/>
      <c r="H66" s="85"/>
      <c r="I66" s="85"/>
      <c r="J66" s="85"/>
      <c r="K66" s="85">
        <f t="shared" si="11"/>
        <v>24999</v>
      </c>
      <c r="L66" s="8"/>
      <c r="M66" s="8"/>
      <c r="N66" s="8"/>
      <c r="O66" s="8"/>
      <c r="P66" s="8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3">
      <c r="A67" s="84"/>
      <c r="B67" s="91" t="s">
        <v>162</v>
      </c>
      <c r="C67" s="85">
        <v>1112</v>
      </c>
      <c r="D67" s="85">
        <v>3210</v>
      </c>
      <c r="E67" s="85"/>
      <c r="F67" s="85"/>
      <c r="G67" s="85"/>
      <c r="H67" s="85"/>
      <c r="I67" s="85"/>
      <c r="J67" s="85"/>
      <c r="K67" s="85">
        <f t="shared" si="11"/>
        <v>4322</v>
      </c>
      <c r="L67" s="8"/>
      <c r="M67" s="8"/>
      <c r="N67" s="8"/>
      <c r="O67" s="8"/>
      <c r="P67" s="8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3">
      <c r="A68" s="84"/>
      <c r="B68" s="91" t="s">
        <v>163</v>
      </c>
      <c r="C68" s="85">
        <v>5611</v>
      </c>
      <c r="D68" s="85">
        <v>8424</v>
      </c>
      <c r="E68" s="124"/>
      <c r="F68" s="85"/>
      <c r="G68" s="124"/>
      <c r="H68" s="85"/>
      <c r="I68" s="85"/>
      <c r="J68" s="85"/>
      <c r="K68" s="85">
        <f t="shared" si="11"/>
        <v>14035</v>
      </c>
      <c r="L68" s="8"/>
      <c r="M68" s="8"/>
      <c r="N68" s="8"/>
      <c r="O68" s="8"/>
      <c r="P68" s="8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3">
      <c r="A69" s="84"/>
      <c r="B69" s="91" t="s">
        <v>164</v>
      </c>
      <c r="C69" s="85">
        <v>3577</v>
      </c>
      <c r="D69" s="85">
        <v>10950</v>
      </c>
      <c r="E69" s="103"/>
      <c r="F69" s="85"/>
      <c r="G69" s="85"/>
      <c r="H69" s="85"/>
      <c r="I69" s="85"/>
      <c r="J69" s="85"/>
      <c r="K69" s="85">
        <f t="shared" si="11"/>
        <v>14527</v>
      </c>
      <c r="L69" s="9"/>
      <c r="M69" s="9"/>
      <c r="N69" s="9"/>
      <c r="O69" s="9"/>
      <c r="P69" s="9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3">
      <c r="A70" s="84"/>
      <c r="B70" s="91" t="s">
        <v>165</v>
      </c>
      <c r="C70" s="85">
        <v>2307</v>
      </c>
      <c r="D70" s="85">
        <v>9447</v>
      </c>
      <c r="E70" s="85"/>
      <c r="F70" s="85"/>
      <c r="G70" s="85"/>
      <c r="H70" s="85"/>
      <c r="I70" s="85"/>
      <c r="J70" s="85"/>
      <c r="K70" s="85">
        <f t="shared" si="11"/>
        <v>11754</v>
      </c>
      <c r="L70" s="8"/>
      <c r="M70" s="8"/>
      <c r="N70" s="8"/>
      <c r="O70" s="8"/>
      <c r="P70" s="8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3">
      <c r="A71" s="84"/>
      <c r="B71" s="91" t="s">
        <v>166</v>
      </c>
      <c r="C71" s="85">
        <v>2649</v>
      </c>
      <c r="D71" s="85">
        <v>1068</v>
      </c>
      <c r="E71" s="124"/>
      <c r="F71" s="85"/>
      <c r="G71" s="85"/>
      <c r="H71" s="85"/>
      <c r="I71" s="85"/>
      <c r="J71" s="85"/>
      <c r="K71" s="85">
        <f t="shared" si="11"/>
        <v>3717</v>
      </c>
      <c r="L71" s="8"/>
      <c r="M71" s="8"/>
      <c r="N71" s="8"/>
      <c r="O71" s="8"/>
      <c r="P71" s="8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3">
      <c r="A72" s="102" t="s">
        <v>216</v>
      </c>
      <c r="B72" s="102" t="s">
        <v>217</v>
      </c>
      <c r="C72" s="85"/>
      <c r="D72" s="85">
        <v>95000</v>
      </c>
      <c r="E72" s="85"/>
      <c r="F72" s="85"/>
      <c r="G72" s="85"/>
      <c r="H72" s="85"/>
      <c r="I72" s="85"/>
      <c r="J72" s="85"/>
      <c r="K72" s="85">
        <f t="shared" ref="K72:K94" si="12">SUM(C72:J72)</f>
        <v>95000</v>
      </c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3">
      <c r="A73" s="102" t="s">
        <v>216</v>
      </c>
      <c r="B73" s="102" t="s">
        <v>221</v>
      </c>
      <c r="C73" s="85"/>
      <c r="D73" s="85">
        <v>520</v>
      </c>
      <c r="E73" s="85"/>
      <c r="F73" s="85"/>
      <c r="G73" s="85"/>
      <c r="H73" s="85"/>
      <c r="I73" s="85"/>
      <c r="J73" s="85"/>
      <c r="K73" s="85">
        <f t="shared" si="12"/>
        <v>520</v>
      </c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26.25" customHeight="1" x14ac:dyDescent="0.3">
      <c r="A74" s="129" t="s">
        <v>222</v>
      </c>
      <c r="B74" s="129" t="s">
        <v>223</v>
      </c>
      <c r="C74" s="123">
        <f>SUM(C75:C94)</f>
        <v>973525</v>
      </c>
      <c r="D74" s="123">
        <f t="shared" ref="D74:K74" si="13">SUM(D75:D94)</f>
        <v>1023562</v>
      </c>
      <c r="E74" s="123">
        <f t="shared" si="13"/>
        <v>12750</v>
      </c>
      <c r="F74" s="123">
        <f t="shared" si="13"/>
        <v>0</v>
      </c>
      <c r="G74" s="123">
        <f t="shared" si="13"/>
        <v>593427</v>
      </c>
      <c r="H74" s="123">
        <f t="shared" si="13"/>
        <v>0</v>
      </c>
      <c r="I74" s="123">
        <f t="shared" si="13"/>
        <v>0</v>
      </c>
      <c r="J74" s="123">
        <f t="shared" si="13"/>
        <v>0</v>
      </c>
      <c r="K74" s="123">
        <f t="shared" si="13"/>
        <v>2603264</v>
      </c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3">
      <c r="A75" s="84"/>
      <c r="B75" s="91" t="s">
        <v>151</v>
      </c>
      <c r="C75" s="85">
        <v>55095</v>
      </c>
      <c r="D75" s="85">
        <v>52352</v>
      </c>
      <c r="E75" s="85"/>
      <c r="F75" s="85"/>
      <c r="G75" s="85">
        <v>12500</v>
      </c>
      <c r="H75" s="85"/>
      <c r="I75" s="85"/>
      <c r="J75" s="85"/>
      <c r="K75" s="85">
        <f t="shared" si="12"/>
        <v>119947</v>
      </c>
      <c r="L75" s="8"/>
      <c r="M75" s="8"/>
      <c r="N75" s="8"/>
      <c r="O75" s="8"/>
      <c r="P75" s="8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3">
      <c r="A76" s="84"/>
      <c r="B76" s="91" t="s">
        <v>154</v>
      </c>
      <c r="C76" s="85">
        <v>65527</v>
      </c>
      <c r="D76" s="103">
        <v>88503</v>
      </c>
      <c r="E76" s="85"/>
      <c r="F76" s="85"/>
      <c r="G76" s="85"/>
      <c r="H76" s="85"/>
      <c r="I76" s="85"/>
      <c r="J76" s="85"/>
      <c r="K76" s="85">
        <f t="shared" si="12"/>
        <v>154030</v>
      </c>
      <c r="L76" s="8"/>
      <c r="M76" s="8"/>
      <c r="N76" s="8"/>
      <c r="O76" s="8"/>
      <c r="P76" s="8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3">
      <c r="A77" s="84"/>
      <c r="B77" s="91" t="s">
        <v>156</v>
      </c>
      <c r="C77" s="85">
        <v>28486</v>
      </c>
      <c r="D77" s="85">
        <v>19395</v>
      </c>
      <c r="E77" s="85"/>
      <c r="F77" s="85"/>
      <c r="G77" s="85"/>
      <c r="H77" s="85"/>
      <c r="I77" s="85"/>
      <c r="J77" s="85"/>
      <c r="K77" s="85">
        <f t="shared" si="12"/>
        <v>47881</v>
      </c>
      <c r="L77" s="8"/>
      <c r="M77" s="8"/>
      <c r="N77" s="8"/>
      <c r="O77" s="8"/>
      <c r="P77" s="8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3">
      <c r="A78" s="84"/>
      <c r="B78" s="91" t="s">
        <v>159</v>
      </c>
      <c r="C78" s="85">
        <v>31800</v>
      </c>
      <c r="D78" s="85">
        <v>12574</v>
      </c>
      <c r="E78" s="85"/>
      <c r="F78" s="85"/>
      <c r="G78" s="85"/>
      <c r="H78" s="85"/>
      <c r="I78" s="85"/>
      <c r="J78" s="85"/>
      <c r="K78" s="85">
        <f t="shared" si="12"/>
        <v>44374</v>
      </c>
      <c r="L78" s="8"/>
      <c r="M78" s="8"/>
      <c r="N78" s="8"/>
      <c r="O78" s="8"/>
      <c r="P78" s="8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3">
      <c r="A79" s="84"/>
      <c r="B79" s="91" t="s">
        <v>160</v>
      </c>
      <c r="C79" s="85">
        <v>49126</v>
      </c>
      <c r="D79" s="85">
        <v>56291</v>
      </c>
      <c r="E79" s="85"/>
      <c r="F79" s="85"/>
      <c r="G79" s="85">
        <v>26576</v>
      </c>
      <c r="H79" s="85"/>
      <c r="I79" s="85"/>
      <c r="J79" s="85"/>
      <c r="K79" s="85">
        <f t="shared" si="12"/>
        <v>131993</v>
      </c>
      <c r="L79" s="8"/>
      <c r="M79" s="8"/>
      <c r="N79" s="8"/>
      <c r="O79" s="8"/>
      <c r="P79" s="8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3">
      <c r="A80" s="84"/>
      <c r="B80" s="91" t="s">
        <v>161</v>
      </c>
      <c r="C80" s="85">
        <v>83156</v>
      </c>
      <c r="D80" s="85">
        <v>91936</v>
      </c>
      <c r="E80" s="85"/>
      <c r="F80" s="85"/>
      <c r="G80" s="85">
        <v>10000</v>
      </c>
      <c r="H80" s="85"/>
      <c r="I80" s="85"/>
      <c r="J80" s="85"/>
      <c r="K80" s="85">
        <f t="shared" si="12"/>
        <v>185092</v>
      </c>
      <c r="L80" s="8"/>
      <c r="M80" s="8"/>
      <c r="N80" s="8"/>
      <c r="O80" s="8"/>
      <c r="P80" s="8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3">
      <c r="A81" s="84"/>
      <c r="B81" s="91" t="s">
        <v>198</v>
      </c>
      <c r="C81" s="85">
        <v>42233</v>
      </c>
      <c r="D81" s="85">
        <v>30030</v>
      </c>
      <c r="E81" s="85"/>
      <c r="F81" s="85"/>
      <c r="G81" s="85"/>
      <c r="H81" s="85"/>
      <c r="I81" s="85"/>
      <c r="J81" s="85"/>
      <c r="K81" s="85">
        <f t="shared" si="12"/>
        <v>72263</v>
      </c>
      <c r="L81" s="8"/>
      <c r="M81" s="8"/>
      <c r="N81" s="8"/>
      <c r="O81" s="8"/>
      <c r="P81" s="8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3">
      <c r="A82" s="84"/>
      <c r="B82" s="91" t="s">
        <v>199</v>
      </c>
      <c r="C82" s="85">
        <v>91759</v>
      </c>
      <c r="D82" s="85">
        <v>104206</v>
      </c>
      <c r="E82" s="85"/>
      <c r="F82" s="85"/>
      <c r="G82" s="85"/>
      <c r="H82" s="85"/>
      <c r="I82" s="85"/>
      <c r="J82" s="85"/>
      <c r="K82" s="85">
        <f t="shared" si="12"/>
        <v>195965</v>
      </c>
      <c r="L82" s="8"/>
      <c r="M82" s="8"/>
      <c r="N82" s="8"/>
      <c r="O82" s="8"/>
      <c r="P82" s="8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3">
      <c r="A83" s="84"/>
      <c r="B83" s="91" t="s">
        <v>162</v>
      </c>
      <c r="C83" s="85">
        <v>31195</v>
      </c>
      <c r="D83" s="85">
        <v>31496</v>
      </c>
      <c r="E83" s="85"/>
      <c r="F83" s="85"/>
      <c r="G83" s="85"/>
      <c r="H83" s="85"/>
      <c r="I83" s="85"/>
      <c r="J83" s="85"/>
      <c r="K83" s="85">
        <f t="shared" si="12"/>
        <v>62691</v>
      </c>
      <c r="L83" s="8"/>
      <c r="M83" s="8"/>
      <c r="N83" s="8"/>
      <c r="O83" s="8"/>
      <c r="P83" s="8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3">
      <c r="A84" s="84"/>
      <c r="B84" s="91" t="s">
        <v>163</v>
      </c>
      <c r="C84" s="85">
        <v>67551</v>
      </c>
      <c r="D84" s="85">
        <v>50779</v>
      </c>
      <c r="E84" s="85"/>
      <c r="F84" s="85"/>
      <c r="G84" s="85">
        <v>87900</v>
      </c>
      <c r="H84" s="85"/>
      <c r="I84" s="85"/>
      <c r="J84" s="85"/>
      <c r="K84" s="85">
        <f t="shared" si="12"/>
        <v>206230</v>
      </c>
      <c r="L84" s="8"/>
      <c r="M84" s="8"/>
      <c r="N84" s="8"/>
      <c r="O84" s="8"/>
      <c r="P84" s="8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3">
      <c r="A85" s="84"/>
      <c r="B85" s="91" t="s">
        <v>164</v>
      </c>
      <c r="C85" s="85">
        <v>78066</v>
      </c>
      <c r="D85" s="85">
        <v>45250</v>
      </c>
      <c r="E85" s="85"/>
      <c r="F85" s="85"/>
      <c r="G85" s="103">
        <v>27200</v>
      </c>
      <c r="H85" s="85"/>
      <c r="I85" s="85"/>
      <c r="J85" s="85"/>
      <c r="K85" s="85">
        <f t="shared" si="12"/>
        <v>150516</v>
      </c>
      <c r="L85" s="9"/>
      <c r="M85" s="9"/>
      <c r="N85" s="9"/>
      <c r="O85" s="9"/>
      <c r="P85" s="9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3">
      <c r="A86" s="84"/>
      <c r="B86" s="91" t="s">
        <v>165</v>
      </c>
      <c r="C86" s="85">
        <v>61891</v>
      </c>
      <c r="D86" s="85">
        <v>221307</v>
      </c>
      <c r="E86" s="85"/>
      <c r="F86" s="85"/>
      <c r="G86" s="85">
        <v>770</v>
      </c>
      <c r="H86" s="85"/>
      <c r="I86" s="85"/>
      <c r="J86" s="85"/>
      <c r="K86" s="85">
        <f t="shared" si="12"/>
        <v>283968</v>
      </c>
      <c r="L86" s="8"/>
      <c r="M86" s="8"/>
      <c r="N86" s="8"/>
      <c r="O86" s="8"/>
      <c r="P86" s="8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3">
      <c r="A87" s="84"/>
      <c r="B87" s="91" t="s">
        <v>166</v>
      </c>
      <c r="C87" s="85">
        <v>39408</v>
      </c>
      <c r="D87" s="85">
        <v>24996</v>
      </c>
      <c r="E87" s="85"/>
      <c r="F87" s="85"/>
      <c r="G87" s="85">
        <v>5100</v>
      </c>
      <c r="H87" s="85"/>
      <c r="I87" s="85"/>
      <c r="J87" s="85"/>
      <c r="K87" s="85">
        <f t="shared" si="12"/>
        <v>69504</v>
      </c>
      <c r="L87" s="8"/>
      <c r="M87" s="8"/>
      <c r="N87" s="8"/>
      <c r="O87" s="8"/>
      <c r="P87" s="8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3">
      <c r="A88" s="84"/>
      <c r="B88" s="91" t="s">
        <v>245</v>
      </c>
      <c r="C88" s="85">
        <v>248232</v>
      </c>
      <c r="D88" s="85">
        <v>51000</v>
      </c>
      <c r="E88" s="85"/>
      <c r="F88" s="85"/>
      <c r="G88" s="85">
        <v>1900</v>
      </c>
      <c r="H88" s="85"/>
      <c r="I88" s="85"/>
      <c r="J88" s="85"/>
      <c r="K88" s="85">
        <f t="shared" si="12"/>
        <v>301132</v>
      </c>
      <c r="L88" s="6"/>
      <c r="M88" s="6"/>
      <c r="N88" s="6"/>
      <c r="O88" s="6"/>
      <c r="P88" s="6"/>
      <c r="Q88" s="7"/>
      <c r="R88" s="5"/>
      <c r="S88" s="5"/>
      <c r="T88" s="5"/>
      <c r="U88" s="5"/>
      <c r="V88" s="5"/>
      <c r="W88" s="5"/>
      <c r="X88" s="5"/>
      <c r="Y88" s="5"/>
      <c r="Z88" s="5"/>
    </row>
    <row r="89" spans="1:26" ht="26.25" customHeight="1" x14ac:dyDescent="0.3">
      <c r="A89" s="84"/>
      <c r="B89" s="91" t="s">
        <v>532</v>
      </c>
      <c r="C89" s="85"/>
      <c r="D89" s="85">
        <v>113447</v>
      </c>
      <c r="E89" s="85"/>
      <c r="F89" s="85"/>
      <c r="G89" s="85">
        <v>45000</v>
      </c>
      <c r="H89" s="85"/>
      <c r="I89" s="85"/>
      <c r="J89" s="85"/>
      <c r="K89" s="85">
        <f t="shared" si="12"/>
        <v>158447</v>
      </c>
      <c r="L89" s="6"/>
      <c r="M89" s="6"/>
      <c r="N89" s="6"/>
      <c r="O89" s="6"/>
      <c r="P89" s="6"/>
      <c r="Q89" s="7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3">
      <c r="A90" s="102"/>
      <c r="B90" s="102" t="s">
        <v>249</v>
      </c>
      <c r="C90" s="85"/>
      <c r="D90" s="85">
        <v>30000</v>
      </c>
      <c r="E90" s="85"/>
      <c r="F90" s="85"/>
      <c r="G90" s="85">
        <v>48986</v>
      </c>
      <c r="H90" s="85"/>
      <c r="I90" s="85"/>
      <c r="J90" s="85"/>
      <c r="K90" s="85">
        <f t="shared" si="12"/>
        <v>78986</v>
      </c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s="18" customFormat="1" ht="25.5" customHeight="1" x14ac:dyDescent="0.3">
      <c r="A91" s="102"/>
      <c r="B91" s="102" t="s">
        <v>485</v>
      </c>
      <c r="C91" s="85"/>
      <c r="D91" s="85"/>
      <c r="E91" s="85"/>
      <c r="F91" s="85"/>
      <c r="G91" s="85">
        <v>100000</v>
      </c>
      <c r="H91" s="85"/>
      <c r="I91" s="85"/>
      <c r="J91" s="85"/>
      <c r="K91" s="85">
        <f t="shared" si="12"/>
        <v>100000</v>
      </c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29.25" customHeight="1" x14ac:dyDescent="0.3">
      <c r="A92" s="87"/>
      <c r="B92" s="91" t="s">
        <v>482</v>
      </c>
      <c r="C92" s="85"/>
      <c r="D92" s="85"/>
      <c r="E92" s="85">
        <v>12750</v>
      </c>
      <c r="F92" s="85"/>
      <c r="G92" s="103"/>
      <c r="H92" s="85"/>
      <c r="I92" s="85"/>
      <c r="J92" s="85"/>
      <c r="K92" s="85">
        <f t="shared" si="12"/>
        <v>12750</v>
      </c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3">
      <c r="A93" s="87"/>
      <c r="B93" s="91" t="s">
        <v>251</v>
      </c>
      <c r="C93" s="85"/>
      <c r="D93" s="85"/>
      <c r="E93" s="85"/>
      <c r="F93" s="85"/>
      <c r="G93" s="103">
        <v>97593</v>
      </c>
      <c r="H93" s="85"/>
      <c r="I93" s="85"/>
      <c r="J93" s="85"/>
      <c r="K93" s="85">
        <f t="shared" si="12"/>
        <v>97593</v>
      </c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24" customHeight="1" x14ac:dyDescent="0.3">
      <c r="A94" s="84"/>
      <c r="B94" s="131" t="s">
        <v>533</v>
      </c>
      <c r="C94" s="85"/>
      <c r="D94" s="85"/>
      <c r="E94" s="85"/>
      <c r="F94" s="85"/>
      <c r="G94" s="103">
        <v>129902</v>
      </c>
      <c r="H94" s="85"/>
      <c r="I94" s="85"/>
      <c r="J94" s="85"/>
      <c r="K94" s="85">
        <f t="shared" si="12"/>
        <v>129902</v>
      </c>
      <c r="L94" s="6"/>
      <c r="M94" s="6"/>
      <c r="N94" s="6"/>
      <c r="O94" s="6"/>
      <c r="P94" s="6"/>
      <c r="Q94" s="7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3">
      <c r="A95" s="132" t="s">
        <v>259</v>
      </c>
      <c r="B95" s="133" t="s">
        <v>263</v>
      </c>
      <c r="C95" s="81">
        <f t="shared" ref="C95:J95" si="14">C96</f>
        <v>67466</v>
      </c>
      <c r="D95" s="81">
        <f t="shared" si="14"/>
        <v>112714</v>
      </c>
      <c r="E95" s="81">
        <f t="shared" si="14"/>
        <v>0</v>
      </c>
      <c r="F95" s="81">
        <f t="shared" si="14"/>
        <v>0</v>
      </c>
      <c r="G95" s="81">
        <f t="shared" si="14"/>
        <v>8398</v>
      </c>
      <c r="H95" s="81">
        <f t="shared" si="14"/>
        <v>0</v>
      </c>
      <c r="I95" s="81">
        <f t="shared" si="14"/>
        <v>0</v>
      </c>
      <c r="J95" s="81">
        <f t="shared" si="14"/>
        <v>0</v>
      </c>
      <c r="K95" s="134">
        <f>SUM(C95:J95)</f>
        <v>188578</v>
      </c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3">
      <c r="A96" s="135" t="s">
        <v>266</v>
      </c>
      <c r="B96" s="136" t="s">
        <v>267</v>
      </c>
      <c r="C96" s="137">
        <f>SUM(C97:C107)</f>
        <v>67466</v>
      </c>
      <c r="D96" s="137">
        <f t="shared" ref="D96:K96" si="15">SUM(D97:D107)</f>
        <v>112714</v>
      </c>
      <c r="E96" s="137">
        <f t="shared" si="15"/>
        <v>0</v>
      </c>
      <c r="F96" s="137">
        <f t="shared" si="15"/>
        <v>0</v>
      </c>
      <c r="G96" s="137">
        <f t="shared" si="15"/>
        <v>8398</v>
      </c>
      <c r="H96" s="137">
        <f t="shared" si="15"/>
        <v>0</v>
      </c>
      <c r="I96" s="137">
        <f t="shared" si="15"/>
        <v>0</v>
      </c>
      <c r="J96" s="137">
        <f t="shared" si="15"/>
        <v>0</v>
      </c>
      <c r="K96" s="137">
        <f t="shared" si="15"/>
        <v>188578</v>
      </c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27.75" customHeight="1" x14ac:dyDescent="0.3">
      <c r="A97" s="102" t="s">
        <v>266</v>
      </c>
      <c r="B97" s="91" t="s">
        <v>272</v>
      </c>
      <c r="C97" s="85">
        <v>8454</v>
      </c>
      <c r="D97" s="85">
        <v>2495</v>
      </c>
      <c r="E97" s="85"/>
      <c r="F97" s="85"/>
      <c r="G97" s="85"/>
      <c r="H97" s="85"/>
      <c r="I97" s="85"/>
      <c r="J97" s="85"/>
      <c r="K97" s="85">
        <f t="shared" ref="K97:K107" si="16">SUM(C97:J97)</f>
        <v>10949</v>
      </c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29.25" customHeight="1" x14ac:dyDescent="0.3">
      <c r="A98" s="102" t="s">
        <v>266</v>
      </c>
      <c r="B98" s="91" t="s">
        <v>273</v>
      </c>
      <c r="C98" s="85">
        <v>5072</v>
      </c>
      <c r="D98" s="85">
        <v>1714</v>
      </c>
      <c r="E98" s="85"/>
      <c r="F98" s="85"/>
      <c r="G98" s="85"/>
      <c r="H98" s="85"/>
      <c r="I98" s="85"/>
      <c r="J98" s="85"/>
      <c r="K98" s="85">
        <f t="shared" si="16"/>
        <v>6786</v>
      </c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28.5" customHeight="1" x14ac:dyDescent="0.3">
      <c r="A99" s="102"/>
      <c r="B99" s="91" t="s">
        <v>274</v>
      </c>
      <c r="C99" s="85">
        <v>4912</v>
      </c>
      <c r="D99" s="85">
        <v>2020</v>
      </c>
      <c r="E99" s="85"/>
      <c r="F99" s="85"/>
      <c r="G99" s="85">
        <v>800</v>
      </c>
      <c r="H99" s="85"/>
      <c r="I99" s="85"/>
      <c r="J99" s="85"/>
      <c r="K99" s="85">
        <f t="shared" si="16"/>
        <v>7732</v>
      </c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28.5" customHeight="1" x14ac:dyDescent="0.3">
      <c r="A100" s="102"/>
      <c r="B100" s="91" t="s">
        <v>275</v>
      </c>
      <c r="C100" s="85">
        <v>4912</v>
      </c>
      <c r="D100" s="85">
        <v>3442</v>
      </c>
      <c r="E100" s="85"/>
      <c r="F100" s="85"/>
      <c r="G100" s="85"/>
      <c r="H100" s="85"/>
      <c r="I100" s="85"/>
      <c r="J100" s="85"/>
      <c r="K100" s="85">
        <f t="shared" si="16"/>
        <v>8354</v>
      </c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3">
      <c r="A101" s="102"/>
      <c r="B101" s="91" t="s">
        <v>539</v>
      </c>
      <c r="C101" s="85">
        <v>10364</v>
      </c>
      <c r="D101" s="85">
        <v>4096</v>
      </c>
      <c r="E101" s="85"/>
      <c r="F101" s="85"/>
      <c r="G101" s="85"/>
      <c r="H101" s="85"/>
      <c r="I101" s="85"/>
      <c r="J101" s="85"/>
      <c r="K101" s="85">
        <f t="shared" si="16"/>
        <v>14460</v>
      </c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3">
      <c r="A102" s="102"/>
      <c r="B102" s="91" t="s">
        <v>540</v>
      </c>
      <c r="C102" s="85">
        <v>9312</v>
      </c>
      <c r="D102" s="85">
        <v>1740</v>
      </c>
      <c r="E102" s="85"/>
      <c r="F102" s="85"/>
      <c r="G102" s="85"/>
      <c r="H102" s="85"/>
      <c r="I102" s="85"/>
      <c r="J102" s="85"/>
      <c r="K102" s="85">
        <f t="shared" si="16"/>
        <v>11052</v>
      </c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3">
      <c r="A103" s="102"/>
      <c r="B103" s="91" t="s">
        <v>161</v>
      </c>
      <c r="C103" s="85"/>
      <c r="D103" s="85">
        <v>1030</v>
      </c>
      <c r="E103" s="85"/>
      <c r="F103" s="85"/>
      <c r="G103" s="85">
        <v>1000</v>
      </c>
      <c r="H103" s="85"/>
      <c r="I103" s="85"/>
      <c r="J103" s="85"/>
      <c r="K103" s="85">
        <f t="shared" si="16"/>
        <v>2030</v>
      </c>
      <c r="L103" s="5"/>
      <c r="M103" s="5"/>
      <c r="N103" s="5"/>
      <c r="O103" s="5"/>
      <c r="P103" s="5"/>
      <c r="Q103" s="5"/>
      <c r="R103" s="5"/>
    </row>
    <row r="104" spans="1:26" ht="14.25" customHeight="1" x14ac:dyDescent="0.3">
      <c r="A104" s="102"/>
      <c r="B104" s="91" t="s">
        <v>198</v>
      </c>
      <c r="C104" s="85">
        <v>2181</v>
      </c>
      <c r="D104" s="85"/>
      <c r="E104" s="85"/>
      <c r="F104" s="85"/>
      <c r="G104" s="85"/>
      <c r="H104" s="85"/>
      <c r="I104" s="85"/>
      <c r="J104" s="85"/>
      <c r="K104" s="85">
        <f t="shared" si="16"/>
        <v>2181</v>
      </c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3">
      <c r="A105" s="102"/>
      <c r="B105" s="91" t="s">
        <v>541</v>
      </c>
      <c r="C105" s="85">
        <v>9745</v>
      </c>
      <c r="D105" s="85">
        <v>4040</v>
      </c>
      <c r="E105" s="85"/>
      <c r="F105" s="85"/>
      <c r="G105" s="85"/>
      <c r="H105" s="85"/>
      <c r="I105" s="85"/>
      <c r="J105" s="85"/>
      <c r="K105" s="85">
        <f t="shared" si="16"/>
        <v>13785</v>
      </c>
      <c r="L105" s="5"/>
      <c r="M105" s="5"/>
      <c r="N105" s="5"/>
      <c r="O105" s="5"/>
      <c r="P105" s="5"/>
      <c r="Q105" s="5"/>
      <c r="R105" s="5"/>
    </row>
    <row r="106" spans="1:26" ht="14.25" customHeight="1" x14ac:dyDescent="0.3">
      <c r="A106" s="102"/>
      <c r="B106" s="91" t="s">
        <v>544</v>
      </c>
      <c r="C106" s="85">
        <v>12514</v>
      </c>
      <c r="D106" s="85">
        <v>3749</v>
      </c>
      <c r="E106" s="85"/>
      <c r="F106" s="103"/>
      <c r="G106" s="85">
        <v>6598</v>
      </c>
      <c r="H106" s="85"/>
      <c r="I106" s="85"/>
      <c r="J106" s="85"/>
      <c r="K106" s="85">
        <f t="shared" si="16"/>
        <v>22861</v>
      </c>
      <c r="L106" s="5"/>
      <c r="M106" s="5"/>
      <c r="N106" s="5"/>
      <c r="O106" s="5"/>
      <c r="P106" s="5"/>
      <c r="Q106" s="5"/>
      <c r="R106" s="5"/>
    </row>
    <row r="107" spans="1:26" s="23" customFormat="1" ht="28.5" customHeight="1" x14ac:dyDescent="0.3">
      <c r="A107" s="138" t="s">
        <v>531</v>
      </c>
      <c r="B107" s="100" t="s">
        <v>500</v>
      </c>
      <c r="C107" s="85"/>
      <c r="D107" s="85">
        <v>88388</v>
      </c>
      <c r="E107" s="85"/>
      <c r="F107" s="124"/>
      <c r="G107" s="85"/>
      <c r="H107" s="85"/>
      <c r="I107" s="85"/>
      <c r="J107" s="85"/>
      <c r="K107" s="85">
        <f t="shared" si="16"/>
        <v>88388</v>
      </c>
      <c r="L107" s="5"/>
      <c r="M107" s="5"/>
      <c r="N107" s="5"/>
      <c r="O107" s="5"/>
      <c r="P107" s="5"/>
      <c r="Q107" s="5"/>
      <c r="R107" s="5"/>
    </row>
    <row r="108" spans="1:26" ht="14.25" customHeight="1" x14ac:dyDescent="0.3">
      <c r="A108" s="118" t="s">
        <v>278</v>
      </c>
      <c r="B108" s="133" t="s">
        <v>279</v>
      </c>
      <c r="C108" s="81">
        <f>C109+C130+C153+C161+C178+C181</f>
        <v>1625304</v>
      </c>
      <c r="D108" s="81">
        <f>D109+D130+D153+D161+D178+D181</f>
        <v>938916</v>
      </c>
      <c r="E108" s="81">
        <f t="shared" ref="E108:J108" si="17">E109+E130+E153+E161+E178+E181</f>
        <v>96000</v>
      </c>
      <c r="F108" s="81">
        <f t="shared" si="17"/>
        <v>0</v>
      </c>
      <c r="G108" s="81">
        <f t="shared" si="17"/>
        <v>102112</v>
      </c>
      <c r="H108" s="81">
        <f t="shared" si="17"/>
        <v>18500</v>
      </c>
      <c r="I108" s="81">
        <f t="shared" si="17"/>
        <v>1364</v>
      </c>
      <c r="J108" s="81">
        <f t="shared" si="17"/>
        <v>0</v>
      </c>
      <c r="K108" s="81">
        <f>K109+K130+K153+K161+K178+K181</f>
        <v>2782196</v>
      </c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3">
      <c r="A109" s="139" t="s">
        <v>280</v>
      </c>
      <c r="B109" s="122" t="s">
        <v>283</v>
      </c>
      <c r="C109" s="137">
        <f>C110+C111+C112+C113+C114+C129</f>
        <v>209691</v>
      </c>
      <c r="D109" s="137">
        <f t="shared" ref="D109:J109" si="18">D110+D111+D112+D113+D114+D129</f>
        <v>206445</v>
      </c>
      <c r="E109" s="137">
        <f t="shared" si="18"/>
        <v>90000</v>
      </c>
      <c r="F109" s="137">
        <f t="shared" si="18"/>
        <v>0</v>
      </c>
      <c r="G109" s="137">
        <f t="shared" si="18"/>
        <v>18582</v>
      </c>
      <c r="H109" s="137">
        <f t="shared" si="18"/>
        <v>18500</v>
      </c>
      <c r="I109" s="137">
        <f t="shared" si="18"/>
        <v>0</v>
      </c>
      <c r="J109" s="137">
        <f t="shared" si="18"/>
        <v>0</v>
      </c>
      <c r="K109" s="123">
        <f>SUM(C109:J109)</f>
        <v>543218</v>
      </c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3">
      <c r="A110" s="84" t="s">
        <v>280</v>
      </c>
      <c r="B110" s="84" t="s">
        <v>290</v>
      </c>
      <c r="C110" s="85"/>
      <c r="D110" s="103"/>
      <c r="E110" s="85">
        <v>90000</v>
      </c>
      <c r="F110" s="85"/>
      <c r="G110" s="85"/>
      <c r="H110" s="85"/>
      <c r="I110" s="85"/>
      <c r="J110" s="85"/>
      <c r="K110" s="85">
        <f t="shared" ref="K110:K178" si="19">SUM(C110:J110)</f>
        <v>90000</v>
      </c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3">
      <c r="A111" s="140" t="s">
        <v>280</v>
      </c>
      <c r="B111" s="84" t="s">
        <v>291</v>
      </c>
      <c r="C111" s="85"/>
      <c r="D111" s="103">
        <v>6200</v>
      </c>
      <c r="E111" s="85"/>
      <c r="F111" s="85"/>
      <c r="G111" s="85"/>
      <c r="H111" s="85"/>
      <c r="I111" s="85"/>
      <c r="J111" s="85"/>
      <c r="K111" s="85">
        <f t="shared" si="19"/>
        <v>6200</v>
      </c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3">
      <c r="A112" s="140" t="s">
        <v>280</v>
      </c>
      <c r="B112" s="84" t="s">
        <v>292</v>
      </c>
      <c r="C112" s="85"/>
      <c r="D112" s="85"/>
      <c r="E112" s="85"/>
      <c r="F112" s="85"/>
      <c r="G112" s="85"/>
      <c r="H112" s="85">
        <v>18500</v>
      </c>
      <c r="I112" s="85"/>
      <c r="J112" s="85"/>
      <c r="K112" s="85">
        <f t="shared" si="19"/>
        <v>18500</v>
      </c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3">
      <c r="A113" s="140" t="s">
        <v>280</v>
      </c>
      <c r="B113" s="84" t="s">
        <v>294</v>
      </c>
      <c r="C113" s="85"/>
      <c r="D113" s="103">
        <v>27833</v>
      </c>
      <c r="E113" s="85"/>
      <c r="F113" s="85"/>
      <c r="G113" s="85"/>
      <c r="H113" s="85"/>
      <c r="I113" s="85"/>
      <c r="J113" s="85"/>
      <c r="K113" s="85">
        <f t="shared" si="19"/>
        <v>27833</v>
      </c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3">
      <c r="A114" s="84" t="s">
        <v>280</v>
      </c>
      <c r="B114" s="122" t="s">
        <v>295</v>
      </c>
      <c r="C114" s="141">
        <f>C115+C116+C117+C118+C119+C120+C121+C122+C123+C124+C125+C126+C127+C128</f>
        <v>88525</v>
      </c>
      <c r="D114" s="141">
        <f t="shared" ref="D114:J114" si="20">D115+D116+D117+D118+D119+D120+D121+D122+D123+D124+D125+D126+D127+D128</f>
        <v>105587</v>
      </c>
      <c r="E114" s="141">
        <f t="shared" si="20"/>
        <v>0</v>
      </c>
      <c r="F114" s="141">
        <f t="shared" si="20"/>
        <v>0</v>
      </c>
      <c r="G114" s="141">
        <f t="shared" si="20"/>
        <v>17182</v>
      </c>
      <c r="H114" s="141">
        <f t="shared" si="20"/>
        <v>0</v>
      </c>
      <c r="I114" s="141">
        <f t="shared" si="20"/>
        <v>0</v>
      </c>
      <c r="J114" s="141">
        <f t="shared" si="20"/>
        <v>0</v>
      </c>
      <c r="K114" s="85">
        <f t="shared" si="19"/>
        <v>211294</v>
      </c>
      <c r="L114" s="5"/>
      <c r="M114" s="5"/>
      <c r="N114" s="5"/>
      <c r="O114" s="5"/>
      <c r="P114" s="5"/>
      <c r="Q114" s="5"/>
      <c r="R114" s="5"/>
    </row>
    <row r="115" spans="1:26" ht="14.25" customHeight="1" x14ac:dyDescent="0.3">
      <c r="A115" s="84"/>
      <c r="B115" s="91" t="s">
        <v>151</v>
      </c>
      <c r="C115" s="85">
        <v>4328</v>
      </c>
      <c r="D115" s="85">
        <v>2260</v>
      </c>
      <c r="E115" s="85"/>
      <c r="F115" s="85"/>
      <c r="G115" s="103">
        <v>700</v>
      </c>
      <c r="H115" s="85"/>
      <c r="I115" s="85"/>
      <c r="J115" s="85"/>
      <c r="K115" s="85">
        <f t="shared" si="19"/>
        <v>7288</v>
      </c>
      <c r="L115" s="5"/>
      <c r="M115" s="5"/>
      <c r="N115" s="5"/>
      <c r="O115" s="5"/>
      <c r="P115" s="5"/>
      <c r="Q115" s="5"/>
      <c r="R115" s="5"/>
    </row>
    <row r="116" spans="1:26" ht="14.25" customHeight="1" x14ac:dyDescent="0.3">
      <c r="A116" s="91"/>
      <c r="B116" s="91" t="s">
        <v>545</v>
      </c>
      <c r="C116" s="85">
        <v>6537</v>
      </c>
      <c r="D116" s="85">
        <v>4820</v>
      </c>
      <c r="E116" s="85"/>
      <c r="F116" s="85"/>
      <c r="G116" s="85">
        <v>500</v>
      </c>
      <c r="H116" s="85"/>
      <c r="I116" s="85"/>
      <c r="J116" s="85"/>
      <c r="K116" s="85">
        <f t="shared" si="19"/>
        <v>11857</v>
      </c>
      <c r="L116" s="5"/>
      <c r="M116" s="5"/>
      <c r="N116" s="5"/>
      <c r="O116" s="5"/>
      <c r="P116" s="5"/>
      <c r="Q116" s="5"/>
      <c r="R116" s="5"/>
    </row>
    <row r="117" spans="1:26" ht="14.25" customHeight="1" x14ac:dyDescent="0.3">
      <c r="A117" s="91"/>
      <c r="B117" s="91" t="s">
        <v>156</v>
      </c>
      <c r="C117" s="85">
        <v>2546</v>
      </c>
      <c r="D117" s="85">
        <v>7795</v>
      </c>
      <c r="E117" s="85"/>
      <c r="F117" s="85"/>
      <c r="G117" s="85">
        <v>280</v>
      </c>
      <c r="H117" s="85"/>
      <c r="I117" s="85"/>
      <c r="J117" s="85"/>
      <c r="K117" s="85">
        <f t="shared" si="19"/>
        <v>10621</v>
      </c>
      <c r="L117" s="5"/>
      <c r="M117" s="5"/>
      <c r="N117" s="5"/>
      <c r="O117" s="5"/>
      <c r="P117" s="5"/>
      <c r="Q117" s="5"/>
      <c r="R117" s="5"/>
    </row>
    <row r="118" spans="1:26" ht="14.25" customHeight="1" x14ac:dyDescent="0.3">
      <c r="A118" s="91"/>
      <c r="B118" s="91" t="s">
        <v>159</v>
      </c>
      <c r="C118" s="85">
        <v>2266</v>
      </c>
      <c r="D118" s="85">
        <v>6130</v>
      </c>
      <c r="E118" s="85"/>
      <c r="F118" s="85"/>
      <c r="G118" s="85"/>
      <c r="H118" s="85"/>
      <c r="I118" s="85"/>
      <c r="J118" s="85"/>
      <c r="K118" s="85">
        <f t="shared" si="19"/>
        <v>8396</v>
      </c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3">
      <c r="A119" s="91"/>
      <c r="B119" s="91" t="s">
        <v>160</v>
      </c>
      <c r="C119" s="85">
        <v>11548</v>
      </c>
      <c r="D119" s="85">
        <v>8731</v>
      </c>
      <c r="E119" s="85"/>
      <c r="F119" s="85"/>
      <c r="G119" s="85">
        <v>4880</v>
      </c>
      <c r="H119" s="85"/>
      <c r="I119" s="85"/>
      <c r="J119" s="85"/>
      <c r="K119" s="85">
        <f t="shared" si="19"/>
        <v>25159</v>
      </c>
      <c r="L119" s="5"/>
      <c r="M119" s="5"/>
      <c r="N119" s="5"/>
      <c r="O119" s="5"/>
      <c r="P119" s="5"/>
      <c r="Q119" s="5"/>
      <c r="R119" s="5"/>
    </row>
    <row r="120" spans="1:26" ht="14.25" customHeight="1" x14ac:dyDescent="0.3">
      <c r="A120" s="91"/>
      <c r="B120" s="91" t="s">
        <v>161</v>
      </c>
      <c r="C120" s="85">
        <v>3185</v>
      </c>
      <c r="D120" s="85">
        <v>5600</v>
      </c>
      <c r="E120" s="85"/>
      <c r="F120" s="85"/>
      <c r="G120" s="103">
        <v>2965</v>
      </c>
      <c r="H120" s="85"/>
      <c r="I120" s="85"/>
      <c r="J120" s="85"/>
      <c r="K120" s="85">
        <f t="shared" si="19"/>
        <v>11750</v>
      </c>
      <c r="L120" s="5"/>
      <c r="M120" s="5"/>
      <c r="N120" s="5"/>
      <c r="O120" s="5"/>
      <c r="P120" s="5"/>
      <c r="Q120" s="5"/>
      <c r="R120" s="5"/>
    </row>
    <row r="121" spans="1:26" ht="14.25" customHeight="1" x14ac:dyDescent="0.3">
      <c r="A121" s="91"/>
      <c r="B121" s="91" t="s">
        <v>198</v>
      </c>
      <c r="C121" s="85">
        <v>4726</v>
      </c>
      <c r="D121" s="85">
        <v>3815</v>
      </c>
      <c r="E121" s="85"/>
      <c r="F121" s="85"/>
      <c r="G121" s="85"/>
      <c r="H121" s="85"/>
      <c r="I121" s="85"/>
      <c r="J121" s="85"/>
      <c r="K121" s="85">
        <f t="shared" si="19"/>
        <v>8541</v>
      </c>
      <c r="L121" s="5"/>
      <c r="M121" s="5"/>
      <c r="N121" s="5"/>
      <c r="O121" s="5"/>
      <c r="P121" s="5"/>
      <c r="Q121" s="5"/>
      <c r="R121" s="5"/>
    </row>
    <row r="122" spans="1:26" ht="14.25" customHeight="1" x14ac:dyDescent="0.3">
      <c r="A122" s="91"/>
      <c r="B122" s="91" t="s">
        <v>199</v>
      </c>
      <c r="C122" s="85">
        <v>4480</v>
      </c>
      <c r="D122" s="85">
        <v>12060</v>
      </c>
      <c r="E122" s="85"/>
      <c r="F122" s="85"/>
      <c r="G122" s="85"/>
      <c r="H122" s="85"/>
      <c r="I122" s="85"/>
      <c r="J122" s="85"/>
      <c r="K122" s="85">
        <f t="shared" si="19"/>
        <v>16540</v>
      </c>
      <c r="L122" s="5"/>
      <c r="M122" s="5"/>
      <c r="N122" s="5"/>
      <c r="O122" s="5"/>
      <c r="P122" s="5"/>
      <c r="Q122" s="5"/>
      <c r="R122" s="5"/>
    </row>
    <row r="123" spans="1:26" ht="14.25" customHeight="1" x14ac:dyDescent="0.3">
      <c r="A123" s="91"/>
      <c r="B123" s="91" t="s">
        <v>162</v>
      </c>
      <c r="C123" s="85">
        <v>5219</v>
      </c>
      <c r="D123" s="103">
        <v>7060</v>
      </c>
      <c r="E123" s="85"/>
      <c r="F123" s="85"/>
      <c r="G123" s="85"/>
      <c r="H123" s="85"/>
      <c r="I123" s="85"/>
      <c r="J123" s="85"/>
      <c r="K123" s="85">
        <f t="shared" si="19"/>
        <v>12279</v>
      </c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3">
      <c r="A124" s="91"/>
      <c r="B124" s="91" t="s">
        <v>163</v>
      </c>
      <c r="C124" s="85">
        <v>5253</v>
      </c>
      <c r="D124" s="85">
        <v>3166</v>
      </c>
      <c r="E124" s="85"/>
      <c r="F124" s="85"/>
      <c r="G124" s="85">
        <v>4500</v>
      </c>
      <c r="H124" s="85"/>
      <c r="I124" s="85"/>
      <c r="J124" s="85"/>
      <c r="K124" s="85">
        <f t="shared" si="19"/>
        <v>12919</v>
      </c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3">
      <c r="A125" s="91"/>
      <c r="B125" s="91" t="s">
        <v>164</v>
      </c>
      <c r="C125" s="85">
        <v>5418</v>
      </c>
      <c r="D125" s="85">
        <v>6250</v>
      </c>
      <c r="E125" s="85"/>
      <c r="F125" s="85"/>
      <c r="G125" s="85">
        <v>380</v>
      </c>
      <c r="H125" s="85"/>
      <c r="I125" s="85"/>
      <c r="J125" s="85"/>
      <c r="K125" s="85">
        <f t="shared" si="19"/>
        <v>12048</v>
      </c>
      <c r="L125" s="5"/>
      <c r="M125" s="5"/>
      <c r="N125" s="5"/>
      <c r="O125" s="5"/>
      <c r="P125" s="5"/>
      <c r="Q125" s="5"/>
      <c r="R125" s="5"/>
    </row>
    <row r="126" spans="1:26" ht="14.25" customHeight="1" x14ac:dyDescent="0.3">
      <c r="A126" s="91"/>
      <c r="B126" s="91" t="s">
        <v>312</v>
      </c>
      <c r="C126" s="85">
        <v>28243</v>
      </c>
      <c r="D126" s="85">
        <v>26850</v>
      </c>
      <c r="E126" s="85"/>
      <c r="F126" s="85"/>
      <c r="G126" s="85">
        <v>2977</v>
      </c>
      <c r="H126" s="85"/>
      <c r="I126" s="85"/>
      <c r="J126" s="85"/>
      <c r="K126" s="85">
        <f t="shared" si="19"/>
        <v>58070</v>
      </c>
      <c r="L126" s="5"/>
      <c r="M126" s="5"/>
      <c r="N126" s="5"/>
      <c r="O126" s="5"/>
      <c r="P126" s="5"/>
      <c r="Q126" s="5"/>
      <c r="R126" s="5"/>
    </row>
    <row r="127" spans="1:26" ht="14.25" customHeight="1" x14ac:dyDescent="0.3">
      <c r="A127" s="91"/>
      <c r="B127" s="91" t="s">
        <v>166</v>
      </c>
      <c r="C127" s="85">
        <v>4776</v>
      </c>
      <c r="D127" s="85">
        <v>1450</v>
      </c>
      <c r="E127" s="85"/>
      <c r="F127" s="85"/>
      <c r="G127" s="85"/>
      <c r="H127" s="85"/>
      <c r="I127" s="85"/>
      <c r="J127" s="85"/>
      <c r="K127" s="85">
        <f t="shared" si="19"/>
        <v>6226</v>
      </c>
      <c r="L127" s="5"/>
      <c r="M127" s="5"/>
      <c r="N127" s="5"/>
      <c r="O127" s="5"/>
      <c r="P127" s="5"/>
      <c r="Q127" s="5"/>
      <c r="R127" s="5"/>
    </row>
    <row r="128" spans="1:26" ht="14.25" customHeight="1" x14ac:dyDescent="0.3">
      <c r="A128" s="91"/>
      <c r="B128" s="91" t="s">
        <v>479</v>
      </c>
      <c r="C128" s="85"/>
      <c r="D128" s="85">
        <v>9600</v>
      </c>
      <c r="E128" s="85"/>
      <c r="F128" s="85"/>
      <c r="G128" s="85"/>
      <c r="H128" s="85"/>
      <c r="I128" s="85"/>
      <c r="J128" s="85"/>
      <c r="K128" s="85">
        <f t="shared" si="19"/>
        <v>9600</v>
      </c>
      <c r="L128" s="5"/>
      <c r="M128" s="5"/>
      <c r="N128" s="5"/>
      <c r="O128" s="5"/>
      <c r="P128" s="5"/>
      <c r="Q128" s="5"/>
      <c r="R128" s="5"/>
    </row>
    <row r="129" spans="1:26" ht="14.25" customHeight="1" x14ac:dyDescent="0.3">
      <c r="A129" s="91"/>
      <c r="B129" s="91" t="s">
        <v>316</v>
      </c>
      <c r="C129" s="85">
        <v>121166</v>
      </c>
      <c r="D129" s="85">
        <v>66825</v>
      </c>
      <c r="E129" s="85"/>
      <c r="F129" s="85"/>
      <c r="G129" s="85">
        <v>1400</v>
      </c>
      <c r="H129" s="85"/>
      <c r="I129" s="85"/>
      <c r="J129" s="85"/>
      <c r="K129" s="85">
        <f t="shared" si="19"/>
        <v>189391</v>
      </c>
      <c r="L129" s="5"/>
      <c r="M129" s="5"/>
      <c r="N129" s="5"/>
      <c r="O129" s="5"/>
      <c r="P129" s="5"/>
      <c r="Q129" s="5"/>
      <c r="R129" s="5"/>
    </row>
    <row r="130" spans="1:26" ht="14.25" customHeight="1" x14ac:dyDescent="0.3">
      <c r="A130" s="91" t="s">
        <v>320</v>
      </c>
      <c r="B130" s="142" t="s">
        <v>321</v>
      </c>
      <c r="C130" s="143">
        <f>SUM(C131:C152)</f>
        <v>508274</v>
      </c>
      <c r="D130" s="143">
        <f t="shared" ref="D130:K130" si="21">SUM(D131:D152)</f>
        <v>185894</v>
      </c>
      <c r="E130" s="143">
        <f t="shared" si="21"/>
        <v>0</v>
      </c>
      <c r="F130" s="143">
        <f t="shared" si="21"/>
        <v>0</v>
      </c>
      <c r="G130" s="143">
        <f t="shared" si="21"/>
        <v>51743</v>
      </c>
      <c r="H130" s="143">
        <f t="shared" si="21"/>
        <v>0</v>
      </c>
      <c r="I130" s="143">
        <f t="shared" si="21"/>
        <v>0</v>
      </c>
      <c r="J130" s="143">
        <f t="shared" si="21"/>
        <v>0</v>
      </c>
      <c r="K130" s="143">
        <f t="shared" si="21"/>
        <v>745911</v>
      </c>
      <c r="L130" s="5"/>
      <c r="M130" s="5"/>
      <c r="N130" s="5"/>
      <c r="O130" s="5"/>
      <c r="P130" s="5"/>
      <c r="Q130" s="5"/>
      <c r="R130" s="5"/>
    </row>
    <row r="131" spans="1:26" ht="14.25" customHeight="1" x14ac:dyDescent="0.3">
      <c r="A131" s="84"/>
      <c r="B131" s="91" t="s">
        <v>324</v>
      </c>
      <c r="C131" s="85"/>
      <c r="D131" s="85">
        <v>2604</v>
      </c>
      <c r="E131" s="85"/>
      <c r="F131" s="85"/>
      <c r="G131" s="85">
        <v>1200</v>
      </c>
      <c r="H131" s="85"/>
      <c r="I131" s="85"/>
      <c r="J131" s="85"/>
      <c r="K131" s="85">
        <f t="shared" si="19"/>
        <v>3804</v>
      </c>
      <c r="L131" s="8"/>
      <c r="M131" s="8"/>
      <c r="N131" s="8"/>
      <c r="O131" s="8"/>
      <c r="P131" s="8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3">
      <c r="A132" s="84"/>
      <c r="B132" s="91" t="s">
        <v>325</v>
      </c>
      <c r="C132" s="85">
        <v>600</v>
      </c>
      <c r="D132" s="85">
        <v>4969</v>
      </c>
      <c r="E132" s="85"/>
      <c r="F132" s="85"/>
      <c r="G132" s="85">
        <v>2000</v>
      </c>
      <c r="H132" s="85"/>
      <c r="I132" s="85"/>
      <c r="J132" s="85"/>
      <c r="K132" s="85">
        <f t="shared" si="19"/>
        <v>7569</v>
      </c>
      <c r="L132" s="8"/>
      <c r="M132" s="8"/>
      <c r="N132" s="8"/>
      <c r="O132" s="8"/>
      <c r="P132" s="8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3">
      <c r="A133" s="84"/>
      <c r="B133" s="91" t="s">
        <v>326</v>
      </c>
      <c r="C133" s="85">
        <v>2300</v>
      </c>
      <c r="D133" s="85">
        <v>3771</v>
      </c>
      <c r="E133" s="85"/>
      <c r="F133" s="85"/>
      <c r="G133" s="85">
        <v>1900</v>
      </c>
      <c r="H133" s="85"/>
      <c r="I133" s="85"/>
      <c r="J133" s="85"/>
      <c r="K133" s="85">
        <f t="shared" si="19"/>
        <v>7971</v>
      </c>
      <c r="L133" s="6"/>
      <c r="M133" s="6"/>
      <c r="N133" s="6"/>
      <c r="O133" s="6"/>
      <c r="P133" s="6"/>
      <c r="Q133" s="7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3">
      <c r="A134" s="84"/>
      <c r="B134" s="91" t="s">
        <v>329</v>
      </c>
      <c r="C134" s="85"/>
      <c r="D134" s="85">
        <v>3263</v>
      </c>
      <c r="E134" s="85"/>
      <c r="F134" s="85"/>
      <c r="G134" s="85">
        <v>2381</v>
      </c>
      <c r="H134" s="85"/>
      <c r="I134" s="85"/>
      <c r="J134" s="85"/>
      <c r="K134" s="85">
        <f t="shared" si="19"/>
        <v>5644</v>
      </c>
      <c r="L134" s="8"/>
      <c r="M134" s="8"/>
      <c r="N134" s="8"/>
      <c r="O134" s="8"/>
      <c r="P134" s="8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3">
      <c r="A135" s="84"/>
      <c r="B135" s="91" t="s">
        <v>331</v>
      </c>
      <c r="C135" s="85"/>
      <c r="D135" s="85">
        <v>3789</v>
      </c>
      <c r="E135" s="85"/>
      <c r="F135" s="85"/>
      <c r="G135" s="85">
        <v>1500</v>
      </c>
      <c r="H135" s="85"/>
      <c r="I135" s="85"/>
      <c r="J135" s="85"/>
      <c r="K135" s="85">
        <f t="shared" si="19"/>
        <v>5289</v>
      </c>
      <c r="L135" s="8"/>
      <c r="M135" s="8"/>
      <c r="N135" s="8"/>
      <c r="O135" s="8"/>
      <c r="P135" s="8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3">
      <c r="A136" s="84"/>
      <c r="B136" s="91" t="s">
        <v>332</v>
      </c>
      <c r="C136" s="85"/>
      <c r="D136" s="85">
        <v>4794</v>
      </c>
      <c r="E136" s="85"/>
      <c r="F136" s="85"/>
      <c r="G136" s="85">
        <v>2125</v>
      </c>
      <c r="H136" s="85"/>
      <c r="I136" s="85"/>
      <c r="J136" s="85"/>
      <c r="K136" s="85">
        <f t="shared" si="19"/>
        <v>6919</v>
      </c>
      <c r="L136" s="8"/>
      <c r="M136" s="8"/>
      <c r="N136" s="8"/>
      <c r="O136" s="8"/>
      <c r="P136" s="8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3">
      <c r="A137" s="84"/>
      <c r="B137" s="91" t="s">
        <v>333</v>
      </c>
      <c r="C137" s="85"/>
      <c r="D137" s="85">
        <v>5766</v>
      </c>
      <c r="E137" s="85"/>
      <c r="F137" s="85"/>
      <c r="G137" s="85">
        <v>1800</v>
      </c>
      <c r="H137" s="85"/>
      <c r="I137" s="85"/>
      <c r="J137" s="85"/>
      <c r="K137" s="85">
        <f t="shared" si="19"/>
        <v>7566</v>
      </c>
      <c r="L137" s="8"/>
      <c r="M137" s="8"/>
      <c r="N137" s="8"/>
      <c r="O137" s="8"/>
      <c r="P137" s="8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3">
      <c r="A138" s="84"/>
      <c r="B138" s="91" t="s">
        <v>334</v>
      </c>
      <c r="C138" s="85"/>
      <c r="D138" s="85">
        <v>3065</v>
      </c>
      <c r="E138" s="85"/>
      <c r="F138" s="85"/>
      <c r="G138" s="85">
        <v>700</v>
      </c>
      <c r="H138" s="85"/>
      <c r="I138" s="85"/>
      <c r="J138" s="85"/>
      <c r="K138" s="85">
        <f t="shared" si="19"/>
        <v>3765</v>
      </c>
      <c r="L138" s="6"/>
      <c r="M138" s="6"/>
      <c r="N138" s="6"/>
      <c r="O138" s="6"/>
      <c r="P138" s="6"/>
      <c r="Q138" s="7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26.25" customHeight="1" x14ac:dyDescent="0.3">
      <c r="A139" s="84"/>
      <c r="B139" s="91" t="s">
        <v>335</v>
      </c>
      <c r="C139" s="85"/>
      <c r="D139" s="85">
        <v>3779</v>
      </c>
      <c r="E139" s="85"/>
      <c r="F139" s="85"/>
      <c r="G139" s="85">
        <v>300</v>
      </c>
      <c r="H139" s="85"/>
      <c r="I139" s="85"/>
      <c r="J139" s="85"/>
      <c r="K139" s="85">
        <f t="shared" si="19"/>
        <v>4079</v>
      </c>
      <c r="L139" s="6"/>
      <c r="M139" s="6"/>
      <c r="N139" s="6"/>
      <c r="O139" s="6"/>
      <c r="P139" s="6"/>
      <c r="Q139" s="7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4" x14ac:dyDescent="0.3">
      <c r="A140" s="84"/>
      <c r="B140" s="91" t="s">
        <v>336</v>
      </c>
      <c r="C140" s="85"/>
      <c r="D140" s="85">
        <v>4307</v>
      </c>
      <c r="E140" s="85"/>
      <c r="F140" s="85"/>
      <c r="G140" s="85">
        <v>1300</v>
      </c>
      <c r="H140" s="85"/>
      <c r="I140" s="85"/>
      <c r="J140" s="85"/>
      <c r="K140" s="85">
        <f t="shared" si="19"/>
        <v>5607</v>
      </c>
      <c r="L140" s="6"/>
      <c r="M140" s="6"/>
      <c r="N140" s="6"/>
      <c r="O140" s="6"/>
      <c r="P140" s="6"/>
      <c r="Q140" s="7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4" x14ac:dyDescent="0.3">
      <c r="A141" s="84"/>
      <c r="B141" s="91" t="s">
        <v>339</v>
      </c>
      <c r="C141" s="85"/>
      <c r="D141" s="85">
        <v>4937</v>
      </c>
      <c r="E141" s="85"/>
      <c r="F141" s="85"/>
      <c r="G141" s="85">
        <v>2800</v>
      </c>
      <c r="H141" s="85"/>
      <c r="I141" s="85"/>
      <c r="J141" s="85"/>
      <c r="K141" s="85">
        <f t="shared" si="19"/>
        <v>7737</v>
      </c>
      <c r="L141" s="6"/>
      <c r="M141" s="6"/>
      <c r="N141" s="6"/>
      <c r="O141" s="6"/>
      <c r="P141" s="6"/>
      <c r="Q141" s="7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3">
      <c r="A142" s="84"/>
      <c r="B142" s="91" t="s">
        <v>546</v>
      </c>
      <c r="C142" s="85"/>
      <c r="D142" s="85">
        <v>10064</v>
      </c>
      <c r="E142" s="85"/>
      <c r="F142" s="85"/>
      <c r="G142" s="85">
        <v>3000</v>
      </c>
      <c r="H142" s="85"/>
      <c r="I142" s="85"/>
      <c r="J142" s="85"/>
      <c r="K142" s="85">
        <f t="shared" si="19"/>
        <v>13064</v>
      </c>
      <c r="L142" s="8"/>
      <c r="M142" s="8"/>
      <c r="N142" s="8"/>
      <c r="O142" s="8"/>
      <c r="P142" s="8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3">
      <c r="A143" s="84"/>
      <c r="B143" s="91" t="s">
        <v>340</v>
      </c>
      <c r="C143" s="85"/>
      <c r="D143" s="85">
        <v>4666</v>
      </c>
      <c r="E143" s="85"/>
      <c r="F143" s="85"/>
      <c r="G143" s="85">
        <v>1400</v>
      </c>
      <c r="H143" s="85"/>
      <c r="I143" s="85"/>
      <c r="J143" s="85"/>
      <c r="K143" s="85">
        <f t="shared" si="19"/>
        <v>6066</v>
      </c>
      <c r="L143" s="8"/>
      <c r="M143" s="8"/>
      <c r="N143" s="8"/>
      <c r="O143" s="8"/>
      <c r="P143" s="8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3">
      <c r="A144" s="84"/>
      <c r="B144" s="91" t="s">
        <v>341</v>
      </c>
      <c r="C144" s="85"/>
      <c r="D144" s="85">
        <v>4255</v>
      </c>
      <c r="E144" s="85"/>
      <c r="F144" s="85"/>
      <c r="G144" s="85">
        <v>1100</v>
      </c>
      <c r="H144" s="85"/>
      <c r="I144" s="85"/>
      <c r="J144" s="85"/>
      <c r="K144" s="85">
        <f t="shared" si="19"/>
        <v>5355</v>
      </c>
      <c r="L144" s="6"/>
      <c r="M144" s="6"/>
      <c r="N144" s="6"/>
      <c r="O144" s="6"/>
      <c r="P144" s="6"/>
      <c r="Q144" s="7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3">
      <c r="A145" s="84"/>
      <c r="B145" s="91" t="s">
        <v>342</v>
      </c>
      <c r="C145" s="85"/>
      <c r="D145" s="85">
        <v>4881</v>
      </c>
      <c r="E145" s="85"/>
      <c r="F145" s="85"/>
      <c r="G145" s="85">
        <v>1600</v>
      </c>
      <c r="H145" s="85"/>
      <c r="I145" s="85"/>
      <c r="J145" s="85"/>
      <c r="K145" s="85">
        <f t="shared" si="19"/>
        <v>6481</v>
      </c>
      <c r="L145" s="9"/>
      <c r="M145" s="9"/>
      <c r="N145" s="9"/>
      <c r="O145" s="9"/>
      <c r="P145" s="9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3">
      <c r="A146" s="84"/>
      <c r="B146" s="91" t="s">
        <v>343</v>
      </c>
      <c r="C146" s="85"/>
      <c r="D146" s="85">
        <v>6404</v>
      </c>
      <c r="E146" s="85"/>
      <c r="F146" s="85"/>
      <c r="G146" s="85">
        <v>1500</v>
      </c>
      <c r="H146" s="85"/>
      <c r="I146" s="85"/>
      <c r="J146" s="85"/>
      <c r="K146" s="85">
        <f t="shared" si="19"/>
        <v>7904</v>
      </c>
      <c r="L146" s="6"/>
      <c r="M146" s="6"/>
      <c r="N146" s="6"/>
      <c r="O146" s="6"/>
      <c r="P146" s="6"/>
      <c r="Q146" s="7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3">
      <c r="A147" s="84"/>
      <c r="B147" s="91" t="s">
        <v>344</v>
      </c>
      <c r="C147" s="85"/>
      <c r="D147" s="85">
        <v>10054</v>
      </c>
      <c r="E147" s="85"/>
      <c r="F147" s="85"/>
      <c r="G147" s="85">
        <v>2637</v>
      </c>
      <c r="H147" s="85"/>
      <c r="I147" s="85"/>
      <c r="J147" s="85"/>
      <c r="K147" s="85">
        <f t="shared" si="19"/>
        <v>12691</v>
      </c>
      <c r="L147" s="8"/>
      <c r="M147" s="8"/>
      <c r="N147" s="8"/>
      <c r="O147" s="8"/>
      <c r="P147" s="8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3">
      <c r="A148" s="84"/>
      <c r="B148" s="91" t="s">
        <v>345</v>
      </c>
      <c r="C148" s="85"/>
      <c r="D148" s="85">
        <v>4887</v>
      </c>
      <c r="E148" s="85"/>
      <c r="F148" s="85"/>
      <c r="G148" s="85">
        <v>2150</v>
      </c>
      <c r="H148" s="85"/>
      <c r="I148" s="85"/>
      <c r="J148" s="85"/>
      <c r="K148" s="85">
        <f t="shared" si="19"/>
        <v>7037</v>
      </c>
      <c r="L148" s="6"/>
      <c r="M148" s="6"/>
      <c r="N148" s="6"/>
      <c r="O148" s="6"/>
      <c r="P148" s="6"/>
      <c r="Q148" s="7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3">
      <c r="A149" s="84"/>
      <c r="B149" s="91" t="s">
        <v>547</v>
      </c>
      <c r="C149" s="85"/>
      <c r="D149" s="85">
        <v>3718</v>
      </c>
      <c r="E149" s="85"/>
      <c r="F149" s="85"/>
      <c r="G149" s="85">
        <v>2250</v>
      </c>
      <c r="H149" s="85"/>
      <c r="I149" s="85"/>
      <c r="J149" s="85"/>
      <c r="K149" s="85">
        <f t="shared" si="19"/>
        <v>5968</v>
      </c>
      <c r="L149" s="8"/>
      <c r="M149" s="8"/>
      <c r="N149" s="8"/>
      <c r="O149" s="8"/>
      <c r="P149" s="8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3">
      <c r="A150" s="91"/>
      <c r="B150" s="91" t="s">
        <v>346</v>
      </c>
      <c r="C150" s="85">
        <v>477574</v>
      </c>
      <c r="D150" s="85">
        <v>86750</v>
      </c>
      <c r="E150" s="85"/>
      <c r="F150" s="85"/>
      <c r="G150" s="85">
        <v>18100</v>
      </c>
      <c r="H150" s="85"/>
      <c r="I150" s="85"/>
      <c r="J150" s="85"/>
      <c r="K150" s="85">
        <f t="shared" si="19"/>
        <v>582424</v>
      </c>
      <c r="L150" s="5"/>
      <c r="M150" s="5"/>
      <c r="N150" s="5"/>
      <c r="O150" s="5"/>
      <c r="P150" s="5"/>
      <c r="Q150" s="5"/>
      <c r="R150" s="5"/>
    </row>
    <row r="151" spans="1:26" ht="14.25" customHeight="1" x14ac:dyDescent="0.3">
      <c r="A151" s="91"/>
      <c r="B151" s="91" t="s">
        <v>514</v>
      </c>
      <c r="C151" s="85"/>
      <c r="D151" s="85">
        <v>1175</v>
      </c>
      <c r="E151" s="85"/>
      <c r="F151" s="85"/>
      <c r="G151" s="85"/>
      <c r="H151" s="85"/>
      <c r="I151" s="85"/>
      <c r="J151" s="85"/>
      <c r="K151" s="85">
        <f t="shared" si="19"/>
        <v>1175</v>
      </c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3">
      <c r="A152" s="91"/>
      <c r="B152" s="91" t="s">
        <v>349</v>
      </c>
      <c r="C152" s="85">
        <v>27800</v>
      </c>
      <c r="D152" s="85">
        <v>3996</v>
      </c>
      <c r="E152" s="85"/>
      <c r="F152" s="85"/>
      <c r="G152" s="85"/>
      <c r="H152" s="85"/>
      <c r="I152" s="85"/>
      <c r="J152" s="85"/>
      <c r="K152" s="85">
        <f t="shared" si="19"/>
        <v>31796</v>
      </c>
      <c r="L152" s="5"/>
      <c r="M152" s="5"/>
      <c r="N152" s="5"/>
      <c r="O152" s="5"/>
      <c r="P152" s="5"/>
      <c r="Q152" s="5"/>
      <c r="R152" s="5"/>
    </row>
    <row r="153" spans="1:26" ht="14.25" customHeight="1" x14ac:dyDescent="0.3">
      <c r="A153" s="144" t="s">
        <v>350</v>
      </c>
      <c r="B153" s="142" t="s">
        <v>354</v>
      </c>
      <c r="C153" s="143">
        <f>SUM(C154:C160)</f>
        <v>219146</v>
      </c>
      <c r="D153" s="143">
        <f t="shared" ref="D153:K153" si="22">SUM(D154:D160)</f>
        <v>60043</v>
      </c>
      <c r="E153" s="143">
        <f t="shared" si="22"/>
        <v>0</v>
      </c>
      <c r="F153" s="143">
        <f t="shared" si="22"/>
        <v>0</v>
      </c>
      <c r="G153" s="143">
        <f t="shared" si="22"/>
        <v>5166</v>
      </c>
      <c r="H153" s="143">
        <f t="shared" si="22"/>
        <v>0</v>
      </c>
      <c r="I153" s="143">
        <f t="shared" si="22"/>
        <v>0</v>
      </c>
      <c r="J153" s="143">
        <f t="shared" si="22"/>
        <v>0</v>
      </c>
      <c r="K153" s="143">
        <f t="shared" si="22"/>
        <v>284355</v>
      </c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6.5" customHeight="1" x14ac:dyDescent="0.3">
      <c r="A154" s="91"/>
      <c r="B154" s="91" t="s">
        <v>302</v>
      </c>
      <c r="C154" s="85">
        <v>164231</v>
      </c>
      <c r="D154" s="85">
        <v>36415</v>
      </c>
      <c r="E154" s="85"/>
      <c r="F154" s="85"/>
      <c r="G154" s="85">
        <v>3000</v>
      </c>
      <c r="H154" s="85"/>
      <c r="I154" s="85"/>
      <c r="J154" s="85"/>
      <c r="K154" s="85">
        <f t="shared" si="19"/>
        <v>203646</v>
      </c>
      <c r="L154" s="5"/>
      <c r="M154" s="5"/>
      <c r="N154" s="5"/>
      <c r="O154" s="5"/>
      <c r="P154" s="5"/>
      <c r="Q154" s="5"/>
      <c r="R154" s="5"/>
    </row>
    <row r="155" spans="1:26" ht="14.25" customHeight="1" x14ac:dyDescent="0.3">
      <c r="A155" s="91"/>
      <c r="B155" s="91" t="s">
        <v>356</v>
      </c>
      <c r="C155" s="85">
        <v>12004</v>
      </c>
      <c r="D155" s="85">
        <v>4709</v>
      </c>
      <c r="E155" s="85"/>
      <c r="F155" s="85"/>
      <c r="G155" s="85"/>
      <c r="H155" s="85"/>
      <c r="I155" s="85"/>
      <c r="J155" s="85"/>
      <c r="K155" s="85">
        <f t="shared" si="19"/>
        <v>16713</v>
      </c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3">
      <c r="A156" s="91"/>
      <c r="B156" s="91" t="s">
        <v>472</v>
      </c>
      <c r="C156" s="85">
        <v>1567</v>
      </c>
      <c r="D156" s="85">
        <v>3533</v>
      </c>
      <c r="E156" s="85"/>
      <c r="F156" s="85"/>
      <c r="G156" s="85"/>
      <c r="H156" s="85"/>
      <c r="I156" s="85"/>
      <c r="J156" s="85"/>
      <c r="K156" s="85">
        <f t="shared" si="19"/>
        <v>5100</v>
      </c>
      <c r="L156" s="5"/>
      <c r="M156" s="5"/>
      <c r="N156" s="5"/>
      <c r="O156" s="5"/>
      <c r="P156" s="5"/>
      <c r="Q156" s="5"/>
      <c r="R156" s="5"/>
    </row>
    <row r="157" spans="1:26" ht="14.25" customHeight="1" x14ac:dyDescent="0.3">
      <c r="A157" s="91"/>
      <c r="B157" s="91" t="s">
        <v>357</v>
      </c>
      <c r="C157" s="85">
        <v>13561</v>
      </c>
      <c r="D157" s="85">
        <v>5670</v>
      </c>
      <c r="E157" s="85"/>
      <c r="F157" s="85"/>
      <c r="G157" s="85"/>
      <c r="H157" s="85"/>
      <c r="I157" s="85"/>
      <c r="J157" s="85"/>
      <c r="K157" s="85">
        <f t="shared" si="19"/>
        <v>19231</v>
      </c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3">
      <c r="A158" s="91"/>
      <c r="B158" s="91" t="s">
        <v>358</v>
      </c>
      <c r="C158" s="85">
        <v>4480</v>
      </c>
      <c r="D158" s="85">
        <v>1000</v>
      </c>
      <c r="E158" s="85"/>
      <c r="F158" s="85"/>
      <c r="G158" s="85"/>
      <c r="H158" s="85"/>
      <c r="I158" s="85"/>
      <c r="J158" s="85"/>
      <c r="K158" s="85">
        <f t="shared" si="19"/>
        <v>5480</v>
      </c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3">
      <c r="A159" s="91"/>
      <c r="B159" s="131" t="s">
        <v>359</v>
      </c>
      <c r="C159" s="85">
        <v>17948</v>
      </c>
      <c r="D159" s="85">
        <v>7921</v>
      </c>
      <c r="E159" s="85"/>
      <c r="F159" s="85"/>
      <c r="G159" s="85">
        <v>2166</v>
      </c>
      <c r="H159" s="85"/>
      <c r="I159" s="85"/>
      <c r="J159" s="85"/>
      <c r="K159" s="85">
        <f t="shared" si="19"/>
        <v>28035</v>
      </c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3">
      <c r="A160" s="91"/>
      <c r="B160" s="91" t="s">
        <v>360</v>
      </c>
      <c r="C160" s="85">
        <v>5355</v>
      </c>
      <c r="D160" s="85">
        <v>795</v>
      </c>
      <c r="E160" s="85"/>
      <c r="F160" s="85"/>
      <c r="G160" s="85"/>
      <c r="H160" s="85"/>
      <c r="I160" s="85"/>
      <c r="J160" s="85"/>
      <c r="K160" s="85">
        <f t="shared" si="19"/>
        <v>6150</v>
      </c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3">
      <c r="A161" s="91" t="s">
        <v>361</v>
      </c>
      <c r="B161" s="142" t="s">
        <v>362</v>
      </c>
      <c r="C161" s="137">
        <f>SUM(C162:C177)</f>
        <v>651380</v>
      </c>
      <c r="D161" s="137">
        <f t="shared" ref="D161:K161" si="23">SUM(D162:D177)</f>
        <v>335161</v>
      </c>
      <c r="E161" s="137">
        <f t="shared" si="23"/>
        <v>0</v>
      </c>
      <c r="F161" s="137">
        <f t="shared" si="23"/>
        <v>0</v>
      </c>
      <c r="G161" s="137">
        <f t="shared" si="23"/>
        <v>26621</v>
      </c>
      <c r="H161" s="137">
        <f t="shared" si="23"/>
        <v>0</v>
      </c>
      <c r="I161" s="137">
        <f t="shared" si="23"/>
        <v>1364</v>
      </c>
      <c r="J161" s="137">
        <f t="shared" si="23"/>
        <v>0</v>
      </c>
      <c r="K161" s="137">
        <f t="shared" si="23"/>
        <v>1014526</v>
      </c>
      <c r="L161" s="5"/>
      <c r="M161" s="5"/>
      <c r="N161" s="5"/>
      <c r="O161" s="5"/>
      <c r="P161" s="5"/>
      <c r="Q161" s="5"/>
      <c r="R161" s="5"/>
    </row>
    <row r="162" spans="1:26" ht="14.25" customHeight="1" x14ac:dyDescent="0.3">
      <c r="A162" s="90"/>
      <c r="B162" s="91" t="s">
        <v>304</v>
      </c>
      <c r="C162" s="85">
        <v>29164</v>
      </c>
      <c r="D162" s="85">
        <v>12530</v>
      </c>
      <c r="E162" s="85"/>
      <c r="F162" s="85"/>
      <c r="G162" s="85">
        <v>850</v>
      </c>
      <c r="H162" s="85"/>
      <c r="I162" s="85"/>
      <c r="J162" s="85"/>
      <c r="K162" s="85">
        <f t="shared" si="19"/>
        <v>42544</v>
      </c>
      <c r="L162" s="5"/>
      <c r="M162" s="5"/>
      <c r="N162" s="5"/>
      <c r="O162" s="5"/>
      <c r="P162" s="5"/>
      <c r="Q162" s="5"/>
      <c r="R162" s="5"/>
    </row>
    <row r="163" spans="1:26" ht="14.25" customHeight="1" x14ac:dyDescent="0.3">
      <c r="A163" s="90"/>
      <c r="B163" s="91" t="s">
        <v>305</v>
      </c>
      <c r="C163" s="85">
        <v>33999</v>
      </c>
      <c r="D163" s="85">
        <v>13405</v>
      </c>
      <c r="E163" s="85"/>
      <c r="F163" s="85"/>
      <c r="G163" s="85"/>
      <c r="H163" s="85"/>
      <c r="I163" s="85"/>
      <c r="J163" s="85"/>
      <c r="K163" s="85">
        <f t="shared" si="19"/>
        <v>47404</v>
      </c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3">
      <c r="A164" s="90"/>
      <c r="B164" s="91" t="s">
        <v>306</v>
      </c>
      <c r="C164" s="85">
        <v>25365</v>
      </c>
      <c r="D164" s="85">
        <v>15482</v>
      </c>
      <c r="E164" s="85"/>
      <c r="F164" s="85"/>
      <c r="G164" s="85">
        <v>3350</v>
      </c>
      <c r="H164" s="85"/>
      <c r="I164" s="85"/>
      <c r="J164" s="85"/>
      <c r="K164" s="85">
        <f t="shared" si="19"/>
        <v>44197</v>
      </c>
      <c r="L164" s="5"/>
      <c r="M164" s="5"/>
      <c r="N164" s="5"/>
      <c r="O164" s="5"/>
      <c r="P164" s="5"/>
      <c r="Q164" s="5"/>
      <c r="R164" s="5"/>
    </row>
    <row r="165" spans="1:26" ht="14.25" customHeight="1" x14ac:dyDescent="0.3">
      <c r="A165" s="90"/>
      <c r="B165" s="91" t="s">
        <v>307</v>
      </c>
      <c r="C165" s="85">
        <v>26533</v>
      </c>
      <c r="D165" s="85">
        <v>21816</v>
      </c>
      <c r="E165" s="85"/>
      <c r="F165" s="85"/>
      <c r="G165" s="85">
        <v>1000</v>
      </c>
      <c r="H165" s="85"/>
      <c r="I165" s="85">
        <v>682</v>
      </c>
      <c r="J165" s="85"/>
      <c r="K165" s="85">
        <f t="shared" si="19"/>
        <v>50031</v>
      </c>
      <c r="L165" s="5"/>
      <c r="M165" s="5"/>
      <c r="N165" s="5"/>
      <c r="O165" s="5"/>
      <c r="P165" s="5"/>
      <c r="Q165" s="5"/>
      <c r="R165" s="5"/>
    </row>
    <row r="166" spans="1:26" ht="14.25" customHeight="1" x14ac:dyDescent="0.3">
      <c r="A166" s="90"/>
      <c r="B166" s="91" t="s">
        <v>308</v>
      </c>
      <c r="C166" s="85">
        <v>23902</v>
      </c>
      <c r="D166" s="85">
        <v>11067</v>
      </c>
      <c r="E166" s="85"/>
      <c r="F166" s="85"/>
      <c r="G166" s="85">
        <v>2550</v>
      </c>
      <c r="H166" s="85"/>
      <c r="I166" s="85"/>
      <c r="J166" s="85"/>
      <c r="K166" s="85">
        <f t="shared" si="19"/>
        <v>37519</v>
      </c>
      <c r="L166" s="5"/>
      <c r="M166" s="5"/>
      <c r="N166" s="5"/>
      <c r="O166" s="5"/>
      <c r="P166" s="5"/>
      <c r="Q166" s="5"/>
      <c r="R166" s="5"/>
    </row>
    <row r="167" spans="1:26" ht="14.25" customHeight="1" x14ac:dyDescent="0.3">
      <c r="A167" s="90"/>
      <c r="B167" s="91" t="s">
        <v>309</v>
      </c>
      <c r="C167" s="85">
        <v>33781</v>
      </c>
      <c r="D167" s="85">
        <v>23605</v>
      </c>
      <c r="E167" s="85"/>
      <c r="F167" s="85"/>
      <c r="G167" s="85">
        <v>1445</v>
      </c>
      <c r="H167" s="85"/>
      <c r="I167" s="85"/>
      <c r="J167" s="85"/>
      <c r="K167" s="85">
        <f t="shared" si="19"/>
        <v>58831</v>
      </c>
      <c r="L167" s="5"/>
      <c r="M167" s="5"/>
      <c r="N167" s="5"/>
      <c r="O167" s="5"/>
      <c r="P167" s="5"/>
      <c r="Q167" s="5"/>
      <c r="R167" s="5"/>
    </row>
    <row r="168" spans="1:26" ht="14.25" customHeight="1" x14ac:dyDescent="0.3">
      <c r="A168" s="90"/>
      <c r="B168" s="91" t="s">
        <v>310</v>
      </c>
      <c r="C168" s="85">
        <v>39422</v>
      </c>
      <c r="D168" s="85">
        <v>22720</v>
      </c>
      <c r="E168" s="85"/>
      <c r="F168" s="85"/>
      <c r="G168" s="85">
        <v>1500</v>
      </c>
      <c r="H168" s="85"/>
      <c r="I168" s="85"/>
      <c r="J168" s="85"/>
      <c r="K168" s="85">
        <f t="shared" si="19"/>
        <v>63642</v>
      </c>
      <c r="L168" s="5"/>
      <c r="M168" s="5"/>
      <c r="N168" s="5"/>
      <c r="O168" s="5"/>
      <c r="P168" s="5"/>
      <c r="Q168" s="5"/>
      <c r="R168" s="5"/>
    </row>
    <row r="169" spans="1:26" ht="14.25" customHeight="1" x14ac:dyDescent="0.3">
      <c r="A169" s="90"/>
      <c r="B169" s="91" t="s">
        <v>311</v>
      </c>
      <c r="C169" s="85">
        <v>28223</v>
      </c>
      <c r="D169" s="85">
        <v>20329</v>
      </c>
      <c r="E169" s="85"/>
      <c r="F169" s="85"/>
      <c r="G169" s="85"/>
      <c r="H169" s="85"/>
      <c r="I169" s="85"/>
      <c r="J169" s="85"/>
      <c r="K169" s="85">
        <f t="shared" si="19"/>
        <v>48552</v>
      </c>
      <c r="L169" s="5"/>
      <c r="M169" s="5"/>
      <c r="N169" s="5"/>
      <c r="O169" s="5"/>
      <c r="P169" s="5"/>
      <c r="Q169" s="5"/>
      <c r="R169" s="5"/>
    </row>
    <row r="170" spans="1:26" ht="14.25" customHeight="1" x14ac:dyDescent="0.3">
      <c r="A170" s="90"/>
      <c r="B170" s="91" t="s">
        <v>313</v>
      </c>
      <c r="C170" s="85">
        <v>57546</v>
      </c>
      <c r="D170" s="85">
        <v>39326</v>
      </c>
      <c r="E170" s="85"/>
      <c r="F170" s="85"/>
      <c r="G170" s="85"/>
      <c r="H170" s="85"/>
      <c r="I170" s="85"/>
      <c r="J170" s="85"/>
      <c r="K170" s="85">
        <f t="shared" si="19"/>
        <v>96872</v>
      </c>
      <c r="L170" s="5"/>
      <c r="M170" s="5"/>
      <c r="N170" s="5"/>
      <c r="O170" s="5"/>
      <c r="P170" s="5"/>
      <c r="Q170" s="5"/>
      <c r="R170" s="5"/>
    </row>
    <row r="171" spans="1:26" ht="14.25" customHeight="1" x14ac:dyDescent="0.3">
      <c r="A171" s="90"/>
      <c r="B171" s="91" t="s">
        <v>314</v>
      </c>
      <c r="C171" s="85">
        <v>32783</v>
      </c>
      <c r="D171" s="85">
        <v>10242</v>
      </c>
      <c r="E171" s="85"/>
      <c r="F171" s="85"/>
      <c r="G171" s="85">
        <v>250</v>
      </c>
      <c r="H171" s="85"/>
      <c r="I171" s="85"/>
      <c r="J171" s="85"/>
      <c r="K171" s="85">
        <f t="shared" si="19"/>
        <v>43275</v>
      </c>
      <c r="L171" s="5"/>
      <c r="M171" s="5"/>
      <c r="N171" s="5"/>
      <c r="O171" s="5"/>
      <c r="P171" s="5"/>
      <c r="Q171" s="5"/>
      <c r="R171" s="5"/>
    </row>
    <row r="172" spans="1:26" ht="14.25" customHeight="1" x14ac:dyDescent="0.3">
      <c r="A172" s="90"/>
      <c r="B172" s="91" t="s">
        <v>315</v>
      </c>
      <c r="C172" s="85">
        <v>28114</v>
      </c>
      <c r="D172" s="85">
        <v>18734</v>
      </c>
      <c r="E172" s="85"/>
      <c r="F172" s="85"/>
      <c r="G172" s="85">
        <v>6101</v>
      </c>
      <c r="H172" s="85"/>
      <c r="I172" s="85">
        <v>682</v>
      </c>
      <c r="J172" s="85"/>
      <c r="K172" s="85">
        <f t="shared" si="19"/>
        <v>53631</v>
      </c>
      <c r="L172" s="5"/>
      <c r="M172" s="5"/>
      <c r="N172" s="5"/>
      <c r="O172" s="5"/>
      <c r="P172" s="5"/>
      <c r="Q172" s="5"/>
      <c r="R172" s="5"/>
    </row>
    <row r="173" spans="1:26" ht="14.25" customHeight="1" x14ac:dyDescent="0.3">
      <c r="A173" s="90"/>
      <c r="B173" s="91" t="s">
        <v>317</v>
      </c>
      <c r="C173" s="85">
        <v>28566</v>
      </c>
      <c r="D173" s="85">
        <v>14274</v>
      </c>
      <c r="E173" s="85"/>
      <c r="F173" s="85"/>
      <c r="G173" s="85"/>
      <c r="H173" s="85"/>
      <c r="I173" s="85"/>
      <c r="J173" s="85"/>
      <c r="K173" s="85">
        <f t="shared" si="19"/>
        <v>42840</v>
      </c>
      <c r="L173" s="5"/>
      <c r="M173" s="5"/>
      <c r="N173" s="5"/>
      <c r="O173" s="5"/>
      <c r="P173" s="5"/>
      <c r="Q173" s="5"/>
      <c r="R173" s="5"/>
    </row>
    <row r="174" spans="1:26" ht="14.25" customHeight="1" x14ac:dyDescent="0.3">
      <c r="A174" s="90"/>
      <c r="B174" s="91" t="s">
        <v>318</v>
      </c>
      <c r="C174" s="85">
        <v>19309</v>
      </c>
      <c r="D174" s="85">
        <v>12620</v>
      </c>
      <c r="E174" s="85"/>
      <c r="F174" s="85"/>
      <c r="G174" s="85"/>
      <c r="H174" s="85"/>
      <c r="I174" s="85"/>
      <c r="J174" s="85"/>
      <c r="K174" s="85">
        <f t="shared" si="19"/>
        <v>31929</v>
      </c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3">
      <c r="A175" s="90"/>
      <c r="B175" s="91" t="s">
        <v>371</v>
      </c>
      <c r="C175" s="85">
        <v>20459</v>
      </c>
      <c r="D175" s="85">
        <v>16732</v>
      </c>
      <c r="E175" s="85"/>
      <c r="F175" s="85"/>
      <c r="G175" s="85">
        <v>2375</v>
      </c>
      <c r="H175" s="85"/>
      <c r="I175" s="85"/>
      <c r="J175" s="85"/>
      <c r="K175" s="85">
        <f t="shared" si="19"/>
        <v>39566</v>
      </c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3">
      <c r="A176" s="90"/>
      <c r="B176" s="91" t="s">
        <v>319</v>
      </c>
      <c r="C176" s="85">
        <v>39206</v>
      </c>
      <c r="D176" s="85">
        <v>19017</v>
      </c>
      <c r="E176" s="85"/>
      <c r="F176" s="85"/>
      <c r="G176" s="103">
        <v>1000</v>
      </c>
      <c r="H176" s="85"/>
      <c r="I176" s="85"/>
      <c r="J176" s="85"/>
      <c r="K176" s="85">
        <f t="shared" si="19"/>
        <v>59223</v>
      </c>
      <c r="L176" s="5"/>
      <c r="M176" s="5"/>
      <c r="N176" s="5"/>
      <c r="O176" s="5"/>
      <c r="P176" s="5"/>
      <c r="Q176" s="5"/>
      <c r="R176" s="5"/>
    </row>
    <row r="177" spans="1:26" ht="14.25" customHeight="1" x14ac:dyDescent="0.3">
      <c r="A177" s="90"/>
      <c r="B177" s="91" t="s">
        <v>301</v>
      </c>
      <c r="C177" s="85">
        <v>185008</v>
      </c>
      <c r="D177" s="85">
        <v>63262</v>
      </c>
      <c r="E177" s="85"/>
      <c r="F177" s="85"/>
      <c r="G177" s="85">
        <v>6200</v>
      </c>
      <c r="H177" s="85"/>
      <c r="I177" s="85"/>
      <c r="J177" s="85"/>
      <c r="K177" s="85">
        <f t="shared" si="19"/>
        <v>254470</v>
      </c>
      <c r="L177" s="5"/>
      <c r="M177" s="5"/>
      <c r="N177" s="5"/>
      <c r="O177" s="5"/>
      <c r="P177" s="5"/>
      <c r="Q177" s="5"/>
      <c r="R177" s="5"/>
    </row>
    <row r="178" spans="1:26" ht="14.25" customHeight="1" x14ac:dyDescent="0.3">
      <c r="A178" s="91" t="s">
        <v>372</v>
      </c>
      <c r="B178" s="142" t="s">
        <v>373</v>
      </c>
      <c r="C178" s="143">
        <f t="shared" ref="C178:J178" si="24">SUM(C179:C180)</f>
        <v>3500</v>
      </c>
      <c r="D178" s="143">
        <f t="shared" si="24"/>
        <v>31800</v>
      </c>
      <c r="E178" s="143">
        <f t="shared" si="24"/>
        <v>0</v>
      </c>
      <c r="F178" s="143">
        <f t="shared" si="24"/>
        <v>0</v>
      </c>
      <c r="G178" s="143">
        <f t="shared" si="24"/>
        <v>0</v>
      </c>
      <c r="H178" s="143">
        <f t="shared" si="24"/>
        <v>0</v>
      </c>
      <c r="I178" s="143">
        <f t="shared" si="24"/>
        <v>0</v>
      </c>
      <c r="J178" s="143">
        <f t="shared" si="24"/>
        <v>0</v>
      </c>
      <c r="K178" s="123">
        <f t="shared" si="19"/>
        <v>35300</v>
      </c>
      <c r="L178" s="5"/>
      <c r="M178" s="5"/>
      <c r="N178" s="5"/>
      <c r="O178" s="5"/>
      <c r="P178" s="5"/>
      <c r="Q178" s="5"/>
      <c r="R178" s="5"/>
    </row>
    <row r="179" spans="1:26" ht="14.25" customHeight="1" x14ac:dyDescent="0.3">
      <c r="A179" s="90"/>
      <c r="B179" s="91" t="s">
        <v>69</v>
      </c>
      <c r="C179" s="85">
        <v>1500</v>
      </c>
      <c r="D179" s="85">
        <v>9800</v>
      </c>
      <c r="E179" s="85"/>
      <c r="F179" s="85"/>
      <c r="G179" s="85"/>
      <c r="H179" s="85"/>
      <c r="I179" s="85"/>
      <c r="J179" s="85"/>
      <c r="K179" s="85">
        <f t="shared" ref="K179:K231" si="25">SUM(C179:J179)</f>
        <v>11300</v>
      </c>
      <c r="L179" s="5"/>
      <c r="M179" s="5"/>
      <c r="N179" s="5"/>
      <c r="O179" s="5"/>
      <c r="P179" s="5"/>
      <c r="Q179" s="5"/>
      <c r="R179" s="5"/>
    </row>
    <row r="180" spans="1:26" ht="14.25" customHeight="1" x14ac:dyDescent="0.3">
      <c r="A180" s="90"/>
      <c r="B180" s="91" t="s">
        <v>50</v>
      </c>
      <c r="C180" s="85">
        <v>2000</v>
      </c>
      <c r="D180" s="85">
        <v>22000</v>
      </c>
      <c r="E180" s="85"/>
      <c r="F180" s="85"/>
      <c r="G180" s="85"/>
      <c r="H180" s="85"/>
      <c r="I180" s="85"/>
      <c r="J180" s="85"/>
      <c r="K180" s="85">
        <f t="shared" si="25"/>
        <v>24000</v>
      </c>
      <c r="L180" s="5"/>
      <c r="M180" s="5"/>
      <c r="N180" s="5"/>
      <c r="O180" s="5"/>
      <c r="P180" s="5"/>
      <c r="Q180" s="5"/>
      <c r="R180" s="5"/>
    </row>
    <row r="181" spans="1:26" ht="29.25" customHeight="1" x14ac:dyDescent="0.3">
      <c r="A181" s="129" t="s">
        <v>374</v>
      </c>
      <c r="B181" s="129" t="s">
        <v>375</v>
      </c>
      <c r="C181" s="123">
        <f t="shared" ref="C181:K181" si="26">SUM(C182:C187)</f>
        <v>33313</v>
      </c>
      <c r="D181" s="123">
        <f t="shared" si="26"/>
        <v>119573</v>
      </c>
      <c r="E181" s="123">
        <f t="shared" si="26"/>
        <v>6000</v>
      </c>
      <c r="F181" s="123">
        <f t="shared" si="26"/>
        <v>0</v>
      </c>
      <c r="G181" s="123">
        <f t="shared" si="26"/>
        <v>0</v>
      </c>
      <c r="H181" s="123">
        <f t="shared" si="26"/>
        <v>0</v>
      </c>
      <c r="I181" s="123">
        <f t="shared" si="26"/>
        <v>0</v>
      </c>
      <c r="J181" s="123">
        <f t="shared" si="26"/>
        <v>0</v>
      </c>
      <c r="K181" s="123">
        <f t="shared" si="26"/>
        <v>158886</v>
      </c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3">
      <c r="A182" s="90"/>
      <c r="B182" s="91" t="s">
        <v>376</v>
      </c>
      <c r="C182" s="103">
        <v>33313</v>
      </c>
      <c r="D182" s="85">
        <v>35133</v>
      </c>
      <c r="E182" s="85"/>
      <c r="F182" s="85"/>
      <c r="G182" s="85"/>
      <c r="H182" s="85"/>
      <c r="I182" s="85"/>
      <c r="J182" s="85"/>
      <c r="K182" s="85">
        <f t="shared" si="25"/>
        <v>68446</v>
      </c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s="22" customFormat="1" ht="14.25" customHeight="1" x14ac:dyDescent="0.3">
      <c r="A183" s="90"/>
      <c r="B183" s="91" t="s">
        <v>497</v>
      </c>
      <c r="C183" s="103"/>
      <c r="D183" s="85">
        <v>1440</v>
      </c>
      <c r="E183" s="85">
        <v>1000</v>
      </c>
      <c r="F183" s="85"/>
      <c r="G183" s="85"/>
      <c r="H183" s="85"/>
      <c r="I183" s="85"/>
      <c r="J183" s="85"/>
      <c r="K183" s="85">
        <f t="shared" si="25"/>
        <v>2440</v>
      </c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3">
      <c r="A184" s="90"/>
      <c r="B184" s="91" t="s">
        <v>377</v>
      </c>
      <c r="C184" s="124"/>
      <c r="D184" s="85">
        <v>2500</v>
      </c>
      <c r="E184" s="85"/>
      <c r="F184" s="85"/>
      <c r="G184" s="85"/>
      <c r="H184" s="85"/>
      <c r="I184" s="85"/>
      <c r="J184" s="85"/>
      <c r="K184" s="85">
        <f t="shared" si="25"/>
        <v>2500</v>
      </c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s="16" customFormat="1" ht="14.25" customHeight="1" x14ac:dyDescent="0.3">
      <c r="A185" s="90"/>
      <c r="B185" s="91" t="s">
        <v>481</v>
      </c>
      <c r="C185" s="124"/>
      <c r="D185" s="103"/>
      <c r="E185" s="85">
        <v>5000</v>
      </c>
      <c r="F185" s="85"/>
      <c r="G185" s="85"/>
      <c r="H185" s="85"/>
      <c r="I185" s="85"/>
      <c r="J185" s="85"/>
      <c r="K185" s="85">
        <f t="shared" si="25"/>
        <v>5000</v>
      </c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s="17" customFormat="1" ht="28.5" customHeight="1" x14ac:dyDescent="0.3">
      <c r="A186" s="90"/>
      <c r="B186" s="91" t="s">
        <v>483</v>
      </c>
      <c r="C186" s="124"/>
      <c r="D186" s="85">
        <v>12000</v>
      </c>
      <c r="E186" s="85"/>
      <c r="F186" s="85"/>
      <c r="G186" s="85"/>
      <c r="H186" s="85"/>
      <c r="I186" s="85"/>
      <c r="J186" s="85"/>
      <c r="K186" s="85">
        <f t="shared" si="25"/>
        <v>12000</v>
      </c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3">
      <c r="A187" s="91"/>
      <c r="B187" s="91" t="s">
        <v>491</v>
      </c>
      <c r="C187" s="103"/>
      <c r="D187" s="85">
        <v>68500</v>
      </c>
      <c r="E187" s="85"/>
      <c r="F187" s="85"/>
      <c r="G187" s="85"/>
      <c r="H187" s="85"/>
      <c r="I187" s="85"/>
      <c r="J187" s="85"/>
      <c r="K187" s="85">
        <f t="shared" si="25"/>
        <v>68500</v>
      </c>
      <c r="L187" s="5"/>
      <c r="M187" s="5"/>
      <c r="N187" s="5"/>
      <c r="O187" s="5"/>
      <c r="P187" s="5"/>
      <c r="Q187" s="5"/>
      <c r="R187" s="5"/>
    </row>
    <row r="188" spans="1:26" ht="26.4" x14ac:dyDescent="0.3">
      <c r="A188" s="145" t="s">
        <v>378</v>
      </c>
      <c r="B188" s="145" t="s">
        <v>379</v>
      </c>
      <c r="C188" s="81">
        <f t="shared" ref="C188:J188" si="27">C189+C198+C232+C237+C246</f>
        <v>7113292</v>
      </c>
      <c r="D188" s="81">
        <f t="shared" si="27"/>
        <v>2000274</v>
      </c>
      <c r="E188" s="81">
        <f t="shared" si="27"/>
        <v>3269</v>
      </c>
      <c r="F188" s="81">
        <f t="shared" si="27"/>
        <v>0</v>
      </c>
      <c r="G188" s="81">
        <f t="shared" si="27"/>
        <v>797131</v>
      </c>
      <c r="H188" s="81">
        <f t="shared" si="27"/>
        <v>408170</v>
      </c>
      <c r="I188" s="81">
        <f t="shared" si="27"/>
        <v>260000</v>
      </c>
      <c r="J188" s="81">
        <f t="shared" si="27"/>
        <v>13999</v>
      </c>
      <c r="K188" s="81">
        <f t="shared" si="25"/>
        <v>10596135</v>
      </c>
      <c r="L188" s="5"/>
      <c r="M188" s="5"/>
      <c r="N188" s="5"/>
      <c r="O188" s="5"/>
      <c r="P188" s="5"/>
      <c r="Q188" s="5"/>
      <c r="R188" s="5"/>
    </row>
    <row r="189" spans="1:26" ht="26.4" x14ac:dyDescent="0.3">
      <c r="A189" s="142" t="s">
        <v>380</v>
      </c>
      <c r="B189" s="122" t="s">
        <v>381</v>
      </c>
      <c r="C189" s="143">
        <f>SUM(C190:C197)</f>
        <v>1926345</v>
      </c>
      <c r="D189" s="143">
        <f t="shared" ref="D189:J189" si="28">SUM(D190:D197)</f>
        <v>444540</v>
      </c>
      <c r="E189" s="143">
        <f t="shared" si="28"/>
        <v>0</v>
      </c>
      <c r="F189" s="143">
        <f t="shared" si="28"/>
        <v>0</v>
      </c>
      <c r="G189" s="143">
        <f t="shared" si="28"/>
        <v>42960</v>
      </c>
      <c r="H189" s="143">
        <f t="shared" si="28"/>
        <v>47000</v>
      </c>
      <c r="I189" s="143">
        <f t="shared" si="28"/>
        <v>0</v>
      </c>
      <c r="J189" s="143">
        <f t="shared" si="28"/>
        <v>0</v>
      </c>
      <c r="K189" s="123">
        <f t="shared" si="25"/>
        <v>2460845</v>
      </c>
      <c r="L189" s="5"/>
      <c r="M189" s="5"/>
      <c r="N189" s="5"/>
      <c r="O189" s="5"/>
      <c r="P189" s="5"/>
      <c r="Q189" s="5"/>
      <c r="R189" s="5"/>
    </row>
    <row r="190" spans="1:26" ht="14.4" x14ac:dyDescent="0.3">
      <c r="A190" s="91"/>
      <c r="B190" s="91" t="s">
        <v>382</v>
      </c>
      <c r="C190" s="85">
        <v>276153</v>
      </c>
      <c r="D190" s="85">
        <v>77914</v>
      </c>
      <c r="E190" s="85"/>
      <c r="F190" s="85"/>
      <c r="G190" s="85">
        <v>1000</v>
      </c>
      <c r="H190" s="85">
        <v>6300</v>
      </c>
      <c r="I190" s="85"/>
      <c r="J190" s="85"/>
      <c r="K190" s="103">
        <f t="shared" si="25"/>
        <v>361367</v>
      </c>
      <c r="L190" s="5"/>
      <c r="M190" s="5"/>
      <c r="N190" s="5"/>
      <c r="O190" s="5"/>
      <c r="P190" s="5"/>
      <c r="Q190" s="5"/>
      <c r="R190" s="5"/>
    </row>
    <row r="191" spans="1:26" ht="14.4" x14ac:dyDescent="0.3">
      <c r="A191" s="91"/>
      <c r="B191" s="91" t="s">
        <v>383</v>
      </c>
      <c r="C191" s="85">
        <v>277512</v>
      </c>
      <c r="D191" s="85">
        <v>72909</v>
      </c>
      <c r="E191" s="85"/>
      <c r="F191" s="85"/>
      <c r="G191" s="85">
        <v>1000</v>
      </c>
      <c r="H191" s="85">
        <v>6300</v>
      </c>
      <c r="I191" s="85"/>
      <c r="J191" s="85"/>
      <c r="K191" s="103">
        <f t="shared" si="25"/>
        <v>357721</v>
      </c>
      <c r="L191" s="5"/>
      <c r="M191" s="5"/>
      <c r="N191" s="5"/>
      <c r="O191" s="5"/>
      <c r="P191" s="5"/>
      <c r="Q191" s="5"/>
      <c r="R191" s="5"/>
    </row>
    <row r="192" spans="1:26" ht="14.25" customHeight="1" x14ac:dyDescent="0.3">
      <c r="A192" s="91"/>
      <c r="B192" s="91" t="s">
        <v>384</v>
      </c>
      <c r="C192" s="85">
        <v>509804</v>
      </c>
      <c r="D192" s="85">
        <v>114900</v>
      </c>
      <c r="E192" s="85"/>
      <c r="F192" s="85"/>
      <c r="G192" s="85">
        <v>3000</v>
      </c>
      <c r="H192" s="85">
        <v>14000</v>
      </c>
      <c r="I192" s="85"/>
      <c r="J192" s="85"/>
      <c r="K192" s="103">
        <f t="shared" si="25"/>
        <v>641704</v>
      </c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3">
      <c r="A193" s="91"/>
      <c r="B193" s="91" t="s">
        <v>385</v>
      </c>
      <c r="C193" s="85">
        <v>149893</v>
      </c>
      <c r="D193" s="85">
        <v>35796</v>
      </c>
      <c r="E193" s="85"/>
      <c r="F193" s="85"/>
      <c r="G193" s="85">
        <v>2245</v>
      </c>
      <c r="H193" s="85">
        <v>4000</v>
      </c>
      <c r="I193" s="85"/>
      <c r="J193" s="85"/>
      <c r="K193" s="85">
        <f t="shared" si="25"/>
        <v>191934</v>
      </c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3">
      <c r="A194" s="91"/>
      <c r="B194" s="91" t="s">
        <v>386</v>
      </c>
      <c r="C194" s="85">
        <v>173496</v>
      </c>
      <c r="D194" s="85">
        <v>32616</v>
      </c>
      <c r="E194" s="85"/>
      <c r="F194" s="85"/>
      <c r="G194" s="85">
        <v>3400</v>
      </c>
      <c r="H194" s="85">
        <v>3900</v>
      </c>
      <c r="I194" s="85"/>
      <c r="J194" s="85"/>
      <c r="K194" s="85">
        <f t="shared" si="25"/>
        <v>213412</v>
      </c>
      <c r="L194" s="5"/>
      <c r="M194" s="5"/>
      <c r="N194" s="5"/>
      <c r="O194" s="5"/>
      <c r="P194" s="5"/>
      <c r="Q194" s="5"/>
      <c r="R194" s="5"/>
    </row>
    <row r="195" spans="1:26" ht="14.4" x14ac:dyDescent="0.3">
      <c r="A195" s="91"/>
      <c r="B195" s="91" t="s">
        <v>387</v>
      </c>
      <c r="C195" s="85">
        <v>91050</v>
      </c>
      <c r="D195" s="85">
        <v>21139</v>
      </c>
      <c r="E195" s="85"/>
      <c r="F195" s="85"/>
      <c r="G195" s="85">
        <v>300</v>
      </c>
      <c r="H195" s="85">
        <v>1650</v>
      </c>
      <c r="I195" s="85"/>
      <c r="J195" s="85"/>
      <c r="K195" s="85">
        <f t="shared" si="25"/>
        <v>114139</v>
      </c>
      <c r="L195" s="5"/>
      <c r="M195" s="5"/>
      <c r="N195" s="5"/>
      <c r="O195" s="5"/>
      <c r="P195" s="5"/>
      <c r="Q195" s="5"/>
      <c r="R195" s="5"/>
    </row>
    <row r="196" spans="1:26" ht="14.4" x14ac:dyDescent="0.3">
      <c r="A196" s="91"/>
      <c r="B196" s="91" t="s">
        <v>388</v>
      </c>
      <c r="C196" s="85">
        <v>195053</v>
      </c>
      <c r="D196" s="85">
        <v>35091</v>
      </c>
      <c r="E196" s="85"/>
      <c r="F196" s="85"/>
      <c r="G196" s="85">
        <v>10565</v>
      </c>
      <c r="H196" s="85">
        <v>4350</v>
      </c>
      <c r="I196" s="85"/>
      <c r="J196" s="85"/>
      <c r="K196" s="85">
        <f t="shared" si="25"/>
        <v>245059</v>
      </c>
      <c r="L196" s="5"/>
      <c r="M196" s="5"/>
      <c r="N196" s="5"/>
      <c r="O196" s="5"/>
      <c r="P196" s="5"/>
      <c r="Q196" s="5"/>
      <c r="R196" s="5"/>
    </row>
    <row r="197" spans="1:26" ht="14.4" x14ac:dyDescent="0.3">
      <c r="A197" s="91"/>
      <c r="B197" s="91" t="s">
        <v>389</v>
      </c>
      <c r="C197" s="85">
        <v>253384</v>
      </c>
      <c r="D197" s="85">
        <v>54175</v>
      </c>
      <c r="E197" s="85"/>
      <c r="F197" s="85"/>
      <c r="G197" s="85">
        <v>21450</v>
      </c>
      <c r="H197" s="85">
        <v>6500</v>
      </c>
      <c r="I197" s="85"/>
      <c r="J197" s="85"/>
      <c r="K197" s="85">
        <f t="shared" si="25"/>
        <v>335509</v>
      </c>
      <c r="L197" s="5"/>
      <c r="M197" s="5"/>
      <c r="N197" s="5"/>
      <c r="O197" s="5"/>
      <c r="P197" s="5"/>
      <c r="Q197" s="5"/>
      <c r="R197" s="5"/>
    </row>
    <row r="198" spans="1:26" ht="25.5" customHeight="1" x14ac:dyDescent="0.3">
      <c r="A198" s="142" t="s">
        <v>390</v>
      </c>
      <c r="B198" s="142" t="s">
        <v>391</v>
      </c>
      <c r="C198" s="123">
        <f>C199+C200+C201+C203+C228+C229+C230+C231+C227+C220+C221+C222+C223+C224+C225+C202+C226</f>
        <v>4225179</v>
      </c>
      <c r="D198" s="123">
        <f t="shared" ref="D198:K198" si="29">D199+D200+D201+D203+D228+D229+D230+D231+D227+D220+D221+D222+D223+D224+D225+D202+D226</f>
        <v>1264023</v>
      </c>
      <c r="E198" s="123">
        <f t="shared" si="29"/>
        <v>0</v>
      </c>
      <c r="F198" s="123">
        <f t="shared" si="29"/>
        <v>0</v>
      </c>
      <c r="G198" s="123">
        <f t="shared" si="29"/>
        <v>549799</v>
      </c>
      <c r="H198" s="123">
        <f t="shared" si="29"/>
        <v>361170</v>
      </c>
      <c r="I198" s="123">
        <f t="shared" si="29"/>
        <v>0</v>
      </c>
      <c r="J198" s="123">
        <f t="shared" si="29"/>
        <v>13999</v>
      </c>
      <c r="K198" s="123">
        <f t="shared" si="29"/>
        <v>6414170</v>
      </c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27.75" customHeight="1" x14ac:dyDescent="0.3">
      <c r="A199" s="91"/>
      <c r="B199" s="84" t="s">
        <v>392</v>
      </c>
      <c r="C199" s="103">
        <v>13008</v>
      </c>
      <c r="D199" s="85"/>
      <c r="E199" s="85"/>
      <c r="F199" s="85"/>
      <c r="G199" s="85"/>
      <c r="H199" s="85"/>
      <c r="I199" s="85"/>
      <c r="J199" s="85"/>
      <c r="K199" s="85">
        <f t="shared" si="25"/>
        <v>13008</v>
      </c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27.75" customHeight="1" x14ac:dyDescent="0.3">
      <c r="A200" s="91"/>
      <c r="B200" s="84" t="s">
        <v>393</v>
      </c>
      <c r="C200" s="103">
        <v>15980</v>
      </c>
      <c r="D200" s="85"/>
      <c r="E200" s="85"/>
      <c r="F200" s="85"/>
      <c r="G200" s="85"/>
      <c r="H200" s="85"/>
      <c r="I200" s="85"/>
      <c r="J200" s="85"/>
      <c r="K200" s="85">
        <f t="shared" si="25"/>
        <v>15980</v>
      </c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3">
      <c r="A201" s="91"/>
      <c r="B201" s="91" t="s">
        <v>327</v>
      </c>
      <c r="C201" s="103">
        <v>534605</v>
      </c>
      <c r="D201" s="85">
        <v>233688</v>
      </c>
      <c r="E201" s="85"/>
      <c r="F201" s="85"/>
      <c r="G201" s="85">
        <v>59205</v>
      </c>
      <c r="H201" s="85"/>
      <c r="I201" s="85"/>
      <c r="J201" s="85"/>
      <c r="K201" s="85">
        <f t="shared" si="25"/>
        <v>827498</v>
      </c>
      <c r="L201" s="5"/>
      <c r="M201" s="5"/>
      <c r="N201" s="5"/>
      <c r="O201" s="5"/>
      <c r="P201" s="5"/>
      <c r="Q201" s="5"/>
      <c r="R201" s="5"/>
    </row>
    <row r="202" spans="1:26" s="24" customFormat="1" ht="14.25" customHeight="1" x14ac:dyDescent="0.3">
      <c r="A202" s="91"/>
      <c r="B202" s="91" t="s">
        <v>519</v>
      </c>
      <c r="C202" s="103"/>
      <c r="D202" s="85"/>
      <c r="E202" s="85"/>
      <c r="F202" s="85"/>
      <c r="G202" s="85"/>
      <c r="H202" s="85"/>
      <c r="I202" s="85"/>
      <c r="J202" s="85">
        <v>13999</v>
      </c>
      <c r="K202" s="85">
        <f t="shared" si="25"/>
        <v>13999</v>
      </c>
      <c r="L202" s="5"/>
      <c r="M202" s="5"/>
      <c r="N202" s="5"/>
      <c r="O202" s="5"/>
      <c r="P202" s="5"/>
      <c r="Q202" s="5"/>
      <c r="R202" s="5"/>
    </row>
    <row r="203" spans="1:26" ht="16.2" customHeight="1" x14ac:dyDescent="0.3">
      <c r="A203" s="91" t="s">
        <v>394</v>
      </c>
      <c r="B203" s="142" t="s">
        <v>395</v>
      </c>
      <c r="C203" s="137">
        <f>SUM(C204:C219)</f>
        <v>3598673</v>
      </c>
      <c r="D203" s="137">
        <f>SUM(D204:D219)</f>
        <v>969322</v>
      </c>
      <c r="E203" s="137">
        <f t="shared" ref="E203:J203" si="30">SUM(E204:E219)</f>
        <v>0</v>
      </c>
      <c r="F203" s="137">
        <f t="shared" si="30"/>
        <v>0</v>
      </c>
      <c r="G203" s="137">
        <f t="shared" si="30"/>
        <v>394361</v>
      </c>
      <c r="H203" s="137">
        <f t="shared" si="30"/>
        <v>336170</v>
      </c>
      <c r="I203" s="137">
        <f t="shared" si="30"/>
        <v>0</v>
      </c>
      <c r="J203" s="137">
        <f t="shared" si="30"/>
        <v>0</v>
      </c>
      <c r="K203" s="123">
        <f>SUM(C203:J203)</f>
        <v>5298526</v>
      </c>
      <c r="L203" s="5"/>
      <c r="M203" s="5"/>
      <c r="N203" s="5"/>
      <c r="O203" s="5"/>
      <c r="P203" s="5"/>
      <c r="Q203" s="5"/>
      <c r="R203" s="5"/>
    </row>
    <row r="204" spans="1:26" ht="14.4" x14ac:dyDescent="0.3">
      <c r="A204" s="91"/>
      <c r="B204" s="91" t="s">
        <v>396</v>
      </c>
      <c r="C204" s="85">
        <v>353537</v>
      </c>
      <c r="D204" s="85">
        <v>93215</v>
      </c>
      <c r="E204" s="85"/>
      <c r="F204" s="85"/>
      <c r="G204" s="103">
        <v>113017</v>
      </c>
      <c r="H204" s="85">
        <v>118000</v>
      </c>
      <c r="I204" s="85"/>
      <c r="J204" s="85"/>
      <c r="K204" s="85">
        <f t="shared" si="25"/>
        <v>677769</v>
      </c>
      <c r="L204" s="5"/>
      <c r="M204" s="5"/>
      <c r="N204" s="5"/>
      <c r="O204" s="5"/>
      <c r="P204" s="5"/>
      <c r="Q204" s="5"/>
      <c r="R204" s="5"/>
    </row>
    <row r="205" spans="1:26" ht="14.4" x14ac:dyDescent="0.3">
      <c r="A205" s="91"/>
      <c r="B205" s="91" t="s">
        <v>397</v>
      </c>
      <c r="C205" s="85">
        <v>400728</v>
      </c>
      <c r="D205" s="85">
        <v>85254</v>
      </c>
      <c r="E205" s="85"/>
      <c r="F205" s="85"/>
      <c r="G205" s="85">
        <v>2000</v>
      </c>
      <c r="H205" s="85">
        <v>0</v>
      </c>
      <c r="I205" s="85"/>
      <c r="J205" s="85"/>
      <c r="K205" s="85">
        <f t="shared" si="25"/>
        <v>487982</v>
      </c>
      <c r="L205" s="5"/>
      <c r="M205" s="5"/>
      <c r="N205" s="5"/>
      <c r="O205" s="5"/>
      <c r="P205" s="5"/>
      <c r="Q205" s="5"/>
      <c r="R205" s="5"/>
    </row>
    <row r="206" spans="1:26" ht="14.4" x14ac:dyDescent="0.3">
      <c r="A206" s="91"/>
      <c r="B206" s="91" t="s">
        <v>398</v>
      </c>
      <c r="C206" s="85">
        <v>670406</v>
      </c>
      <c r="D206" s="85">
        <v>122221</v>
      </c>
      <c r="E206" s="85"/>
      <c r="F206" s="85"/>
      <c r="G206" s="85">
        <v>113640</v>
      </c>
      <c r="H206" s="85">
        <v>98500</v>
      </c>
      <c r="I206" s="124"/>
      <c r="J206" s="85"/>
      <c r="K206" s="85">
        <f t="shared" si="25"/>
        <v>1004767</v>
      </c>
      <c r="L206" s="5"/>
      <c r="M206" s="5"/>
      <c r="N206" s="5"/>
      <c r="O206" s="5"/>
      <c r="P206" s="5"/>
      <c r="Q206" s="5"/>
      <c r="R206" s="5"/>
    </row>
    <row r="207" spans="1:26" ht="14.4" x14ac:dyDescent="0.3">
      <c r="A207" s="91"/>
      <c r="B207" s="91" t="s">
        <v>399</v>
      </c>
      <c r="C207" s="85">
        <v>102626</v>
      </c>
      <c r="D207" s="85">
        <v>6600</v>
      </c>
      <c r="E207" s="85"/>
      <c r="F207" s="85"/>
      <c r="G207" s="85">
        <v>500</v>
      </c>
      <c r="H207" s="85">
        <v>800</v>
      </c>
      <c r="I207" s="85"/>
      <c r="J207" s="85"/>
      <c r="K207" s="85">
        <f t="shared" si="25"/>
        <v>110526</v>
      </c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4" x14ac:dyDescent="0.3">
      <c r="A208" s="91"/>
      <c r="B208" s="91" t="s">
        <v>400</v>
      </c>
      <c r="C208" s="85">
        <v>208511</v>
      </c>
      <c r="D208" s="85">
        <v>68215</v>
      </c>
      <c r="E208" s="85"/>
      <c r="F208" s="85"/>
      <c r="G208" s="85">
        <v>1300</v>
      </c>
      <c r="H208" s="85">
        <v>13700</v>
      </c>
      <c r="I208" s="85"/>
      <c r="J208" s="85"/>
      <c r="K208" s="85">
        <f t="shared" si="25"/>
        <v>291726</v>
      </c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4" x14ac:dyDescent="0.3">
      <c r="A209" s="91"/>
      <c r="B209" s="91" t="s">
        <v>250</v>
      </c>
      <c r="C209" s="85">
        <v>137297</v>
      </c>
      <c r="D209" s="85">
        <v>42117</v>
      </c>
      <c r="E209" s="85"/>
      <c r="F209" s="85"/>
      <c r="G209" s="85">
        <v>500</v>
      </c>
      <c r="H209" s="85">
        <v>3500</v>
      </c>
      <c r="I209" s="85"/>
      <c r="J209" s="85"/>
      <c r="K209" s="85">
        <f t="shared" si="25"/>
        <v>183414</v>
      </c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4" x14ac:dyDescent="0.3">
      <c r="A210" s="91"/>
      <c r="B210" s="91" t="s">
        <v>252</v>
      </c>
      <c r="C210" s="85">
        <v>192002</v>
      </c>
      <c r="D210" s="85">
        <v>54169</v>
      </c>
      <c r="E210" s="85"/>
      <c r="F210" s="85"/>
      <c r="G210" s="85">
        <v>1560</v>
      </c>
      <c r="H210" s="85">
        <v>7450</v>
      </c>
      <c r="I210" s="85"/>
      <c r="J210" s="85"/>
      <c r="K210" s="85">
        <f t="shared" si="25"/>
        <v>255181</v>
      </c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4" x14ac:dyDescent="0.3">
      <c r="A211" s="91"/>
      <c r="B211" s="91" t="s">
        <v>253</v>
      </c>
      <c r="C211" s="85">
        <v>142205</v>
      </c>
      <c r="D211" s="85">
        <v>34871</v>
      </c>
      <c r="E211" s="85"/>
      <c r="F211" s="85"/>
      <c r="G211" s="85">
        <v>2800</v>
      </c>
      <c r="H211" s="85">
        <v>11250</v>
      </c>
      <c r="I211" s="85"/>
      <c r="J211" s="85"/>
      <c r="K211" s="85">
        <f t="shared" si="25"/>
        <v>191126</v>
      </c>
      <c r="L211" s="5"/>
      <c r="M211" s="5"/>
      <c r="N211" s="5"/>
      <c r="O211" s="5"/>
      <c r="P211" s="5"/>
      <c r="Q211" s="5"/>
      <c r="R211" s="5"/>
    </row>
    <row r="212" spans="1:26" ht="14.4" x14ac:dyDescent="0.3">
      <c r="A212" s="91"/>
      <c r="B212" s="91" t="s">
        <v>254</v>
      </c>
      <c r="C212" s="85">
        <v>217545</v>
      </c>
      <c r="D212" s="85">
        <v>57490</v>
      </c>
      <c r="E212" s="85"/>
      <c r="F212" s="85"/>
      <c r="G212" s="85">
        <v>2400</v>
      </c>
      <c r="H212" s="85">
        <v>15000</v>
      </c>
      <c r="I212" s="85"/>
      <c r="J212" s="85"/>
      <c r="K212" s="85">
        <f t="shared" si="25"/>
        <v>292435</v>
      </c>
      <c r="L212" s="5"/>
      <c r="M212" s="5"/>
      <c r="N212" s="5"/>
      <c r="O212" s="5"/>
      <c r="P212" s="5"/>
      <c r="Q212" s="5"/>
      <c r="R212" s="5"/>
    </row>
    <row r="213" spans="1:26" ht="14.4" x14ac:dyDescent="0.3">
      <c r="A213" s="91"/>
      <c r="B213" s="91" t="s">
        <v>401</v>
      </c>
      <c r="C213" s="85">
        <v>78571</v>
      </c>
      <c r="D213" s="85">
        <v>24205</v>
      </c>
      <c r="E213" s="85"/>
      <c r="F213" s="85"/>
      <c r="G213" s="85">
        <v>300</v>
      </c>
      <c r="H213" s="85">
        <v>12300</v>
      </c>
      <c r="I213" s="85"/>
      <c r="J213" s="85"/>
      <c r="K213" s="85">
        <f t="shared" si="25"/>
        <v>115376</v>
      </c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4" x14ac:dyDescent="0.3">
      <c r="A214" s="91"/>
      <c r="B214" s="91" t="s">
        <v>255</v>
      </c>
      <c r="C214" s="85">
        <v>338332</v>
      </c>
      <c r="D214" s="85">
        <v>104548</v>
      </c>
      <c r="E214" s="85"/>
      <c r="F214" s="85"/>
      <c r="G214" s="85">
        <v>137764</v>
      </c>
      <c r="H214" s="85">
        <v>15200</v>
      </c>
      <c r="I214" s="85"/>
      <c r="J214" s="85"/>
      <c r="K214" s="85">
        <f t="shared" si="25"/>
        <v>595844</v>
      </c>
      <c r="L214" s="5"/>
      <c r="M214" s="5"/>
      <c r="N214" s="5"/>
      <c r="O214" s="5"/>
      <c r="P214" s="5"/>
      <c r="Q214" s="5"/>
      <c r="R214" s="5"/>
    </row>
    <row r="215" spans="1:26" ht="14.4" x14ac:dyDescent="0.3">
      <c r="A215" s="91"/>
      <c r="B215" s="91" t="s">
        <v>499</v>
      </c>
      <c r="C215" s="85"/>
      <c r="D215" s="85">
        <v>2000</v>
      </c>
      <c r="E215" s="85"/>
      <c r="F215" s="85"/>
      <c r="G215" s="85"/>
      <c r="H215" s="85"/>
      <c r="I215" s="85"/>
      <c r="J215" s="85"/>
      <c r="K215" s="85">
        <f t="shared" si="25"/>
        <v>2000</v>
      </c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4" x14ac:dyDescent="0.3">
      <c r="A216" s="91"/>
      <c r="B216" s="91" t="s">
        <v>256</v>
      </c>
      <c r="C216" s="85">
        <v>151129</v>
      </c>
      <c r="D216" s="85">
        <v>53667</v>
      </c>
      <c r="E216" s="85"/>
      <c r="F216" s="85"/>
      <c r="G216" s="85">
        <v>11880</v>
      </c>
      <c r="H216" s="85">
        <v>13000</v>
      </c>
      <c r="I216" s="85"/>
      <c r="J216" s="85"/>
      <c r="K216" s="85">
        <f t="shared" si="25"/>
        <v>229676</v>
      </c>
      <c r="L216" s="5"/>
      <c r="M216" s="5"/>
      <c r="N216" s="5"/>
      <c r="O216" s="5"/>
      <c r="P216" s="5"/>
      <c r="Q216" s="5"/>
      <c r="R216" s="5"/>
    </row>
    <row r="217" spans="1:26" ht="14.4" x14ac:dyDescent="0.3">
      <c r="A217" s="91"/>
      <c r="B217" s="91" t="s">
        <v>257</v>
      </c>
      <c r="C217" s="85">
        <v>160393</v>
      </c>
      <c r="D217" s="85">
        <v>64297</v>
      </c>
      <c r="E217" s="85"/>
      <c r="F217" s="85"/>
      <c r="G217" s="85">
        <v>1230</v>
      </c>
      <c r="H217" s="85">
        <v>8050</v>
      </c>
      <c r="I217" s="85"/>
      <c r="J217" s="85"/>
      <c r="K217" s="85">
        <f t="shared" si="25"/>
        <v>233970</v>
      </c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4" x14ac:dyDescent="0.3">
      <c r="A218" s="91"/>
      <c r="B218" s="91" t="s">
        <v>258</v>
      </c>
      <c r="C218" s="85">
        <v>196507</v>
      </c>
      <c r="D218" s="85">
        <v>74055</v>
      </c>
      <c r="E218" s="85"/>
      <c r="F218" s="85"/>
      <c r="G218" s="85">
        <v>4020</v>
      </c>
      <c r="H218" s="85">
        <v>12170</v>
      </c>
      <c r="I218" s="85"/>
      <c r="J218" s="85"/>
      <c r="K218" s="85">
        <f t="shared" si="25"/>
        <v>286752</v>
      </c>
      <c r="L218" s="5"/>
      <c r="M218" s="5"/>
      <c r="N218" s="5"/>
      <c r="O218" s="5"/>
      <c r="P218" s="5"/>
      <c r="Q218" s="5"/>
      <c r="R218" s="5"/>
    </row>
    <row r="219" spans="1:26" ht="14.4" x14ac:dyDescent="0.3">
      <c r="A219" s="91"/>
      <c r="B219" s="91" t="s">
        <v>260</v>
      </c>
      <c r="C219" s="85">
        <v>248884</v>
      </c>
      <c r="D219" s="85">
        <v>82398</v>
      </c>
      <c r="E219" s="85"/>
      <c r="F219" s="85"/>
      <c r="G219" s="85">
        <v>1450</v>
      </c>
      <c r="H219" s="85">
        <v>7250</v>
      </c>
      <c r="I219" s="85"/>
      <c r="J219" s="85"/>
      <c r="K219" s="85">
        <f t="shared" si="25"/>
        <v>339982</v>
      </c>
      <c r="L219" s="5"/>
      <c r="M219" s="5"/>
      <c r="N219" s="5"/>
      <c r="O219" s="5"/>
      <c r="P219" s="5"/>
      <c r="Q219" s="5"/>
      <c r="R219" s="5"/>
    </row>
    <row r="220" spans="1:26" s="23" customFormat="1" ht="15.75" customHeight="1" x14ac:dyDescent="0.3">
      <c r="A220" s="91" t="s">
        <v>394</v>
      </c>
      <c r="B220" s="91" t="s">
        <v>501</v>
      </c>
      <c r="C220" s="85"/>
      <c r="D220" s="85">
        <v>10881</v>
      </c>
      <c r="E220" s="85"/>
      <c r="F220" s="85"/>
      <c r="G220" s="85"/>
      <c r="H220" s="85"/>
      <c r="I220" s="85"/>
      <c r="J220" s="85"/>
      <c r="K220" s="85">
        <f t="shared" si="25"/>
        <v>10881</v>
      </c>
      <c r="L220" s="5"/>
      <c r="M220" s="5"/>
      <c r="N220" s="5"/>
      <c r="O220" s="5"/>
      <c r="P220" s="5"/>
      <c r="Q220" s="5"/>
      <c r="R220" s="5"/>
    </row>
    <row r="221" spans="1:26" s="23" customFormat="1" ht="15.75" customHeight="1" x14ac:dyDescent="0.3">
      <c r="A221" s="91" t="s">
        <v>394</v>
      </c>
      <c r="B221" s="91" t="s">
        <v>502</v>
      </c>
      <c r="C221" s="85"/>
      <c r="D221" s="85">
        <v>10731</v>
      </c>
      <c r="E221" s="85"/>
      <c r="F221" s="85"/>
      <c r="G221" s="85"/>
      <c r="H221" s="85"/>
      <c r="I221" s="85"/>
      <c r="J221" s="85"/>
      <c r="K221" s="85">
        <f t="shared" si="25"/>
        <v>10731</v>
      </c>
      <c r="L221" s="5"/>
      <c r="M221" s="5"/>
      <c r="N221" s="5"/>
      <c r="O221" s="5"/>
      <c r="P221" s="5"/>
      <c r="Q221" s="5"/>
      <c r="R221" s="5"/>
    </row>
    <row r="222" spans="1:26" s="23" customFormat="1" ht="42.75" customHeight="1" x14ac:dyDescent="0.3">
      <c r="A222" s="91" t="s">
        <v>394</v>
      </c>
      <c r="B222" s="91" t="s">
        <v>503</v>
      </c>
      <c r="C222" s="85"/>
      <c r="D222" s="85">
        <v>3097</v>
      </c>
      <c r="E222" s="85"/>
      <c r="F222" s="85"/>
      <c r="G222" s="85"/>
      <c r="H222" s="85"/>
      <c r="I222" s="85"/>
      <c r="J222" s="85"/>
      <c r="K222" s="85">
        <f t="shared" si="25"/>
        <v>3097</v>
      </c>
      <c r="L222" s="5"/>
      <c r="M222" s="5"/>
      <c r="N222" s="5"/>
      <c r="O222" s="5"/>
      <c r="P222" s="5"/>
      <c r="Q222" s="5"/>
      <c r="R222" s="5"/>
    </row>
    <row r="223" spans="1:26" s="23" customFormat="1" ht="15.75" customHeight="1" x14ac:dyDescent="0.3">
      <c r="A223" s="91" t="s">
        <v>394</v>
      </c>
      <c r="B223" s="91" t="s">
        <v>504</v>
      </c>
      <c r="C223" s="85"/>
      <c r="D223" s="85">
        <v>3532</v>
      </c>
      <c r="E223" s="85"/>
      <c r="F223" s="85"/>
      <c r="G223" s="85"/>
      <c r="H223" s="85"/>
      <c r="I223" s="85"/>
      <c r="J223" s="85"/>
      <c r="K223" s="85">
        <f t="shared" si="25"/>
        <v>3532</v>
      </c>
      <c r="L223" s="5"/>
      <c r="M223" s="5"/>
      <c r="N223" s="5"/>
      <c r="O223" s="5"/>
      <c r="P223" s="5"/>
      <c r="Q223" s="5"/>
      <c r="R223" s="5"/>
    </row>
    <row r="224" spans="1:26" s="23" customFormat="1" ht="27" customHeight="1" x14ac:dyDescent="0.3">
      <c r="A224" s="91" t="s">
        <v>394</v>
      </c>
      <c r="B224" s="91" t="s">
        <v>505</v>
      </c>
      <c r="C224" s="85"/>
      <c r="D224" s="85">
        <v>5570</v>
      </c>
      <c r="E224" s="85"/>
      <c r="F224" s="85"/>
      <c r="G224" s="85"/>
      <c r="H224" s="85"/>
      <c r="I224" s="85"/>
      <c r="J224" s="85"/>
      <c r="K224" s="85">
        <f t="shared" si="25"/>
        <v>5570</v>
      </c>
      <c r="L224" s="5"/>
      <c r="M224" s="5"/>
      <c r="N224" s="5"/>
      <c r="O224" s="5"/>
      <c r="P224" s="5"/>
      <c r="Q224" s="5"/>
      <c r="R224" s="5"/>
    </row>
    <row r="225" spans="1:26" s="23" customFormat="1" ht="39" customHeight="1" x14ac:dyDescent="0.3">
      <c r="A225" s="91" t="s">
        <v>394</v>
      </c>
      <c r="B225" s="91" t="s">
        <v>506</v>
      </c>
      <c r="C225" s="85"/>
      <c r="D225" s="85">
        <v>3113</v>
      </c>
      <c r="E225" s="85"/>
      <c r="F225" s="85"/>
      <c r="G225" s="85"/>
      <c r="H225" s="85"/>
      <c r="I225" s="85"/>
      <c r="J225" s="85"/>
      <c r="K225" s="85">
        <f t="shared" si="25"/>
        <v>3113</v>
      </c>
      <c r="L225" s="5"/>
      <c r="M225" s="5"/>
      <c r="N225" s="5"/>
      <c r="O225" s="5"/>
      <c r="P225" s="5"/>
      <c r="Q225" s="5"/>
      <c r="R225" s="5"/>
    </row>
    <row r="226" spans="1:26" s="24" customFormat="1" ht="27.75" customHeight="1" x14ac:dyDescent="0.3">
      <c r="A226" s="91" t="s">
        <v>394</v>
      </c>
      <c r="B226" s="91" t="s">
        <v>520</v>
      </c>
      <c r="C226" s="85">
        <v>7059</v>
      </c>
      <c r="D226" s="85">
        <v>13459</v>
      </c>
      <c r="E226" s="85"/>
      <c r="F226" s="85"/>
      <c r="G226" s="85"/>
      <c r="H226" s="85"/>
      <c r="I226" s="85"/>
      <c r="J226" s="85"/>
      <c r="K226" s="85">
        <f t="shared" si="25"/>
        <v>20518</v>
      </c>
      <c r="L226" s="5"/>
      <c r="M226" s="5"/>
      <c r="N226" s="5"/>
      <c r="O226" s="5"/>
      <c r="P226" s="5"/>
      <c r="Q226" s="5"/>
      <c r="R226" s="5"/>
    </row>
    <row r="227" spans="1:26" s="20" customFormat="1" ht="26.4" x14ac:dyDescent="0.3">
      <c r="A227" s="91" t="s">
        <v>394</v>
      </c>
      <c r="B227" s="91" t="s">
        <v>486</v>
      </c>
      <c r="C227" s="85"/>
      <c r="D227" s="85"/>
      <c r="E227" s="85"/>
      <c r="F227" s="85"/>
      <c r="G227" s="85"/>
      <c r="H227" s="85">
        <v>25000</v>
      </c>
      <c r="I227" s="85"/>
      <c r="J227" s="85"/>
      <c r="K227" s="85">
        <f t="shared" si="25"/>
        <v>25000</v>
      </c>
      <c r="L227" s="5"/>
      <c r="M227" s="5"/>
      <c r="N227" s="5"/>
      <c r="O227" s="5"/>
      <c r="P227" s="5"/>
      <c r="Q227" s="5"/>
      <c r="R227" s="5"/>
    </row>
    <row r="228" spans="1:26" ht="15" customHeight="1" x14ac:dyDescent="0.3">
      <c r="A228" s="91" t="s">
        <v>394</v>
      </c>
      <c r="B228" s="91" t="s">
        <v>402</v>
      </c>
      <c r="C228" s="85"/>
      <c r="D228" s="85"/>
      <c r="E228" s="85"/>
      <c r="F228" s="85"/>
      <c r="G228" s="85">
        <v>50000</v>
      </c>
      <c r="H228" s="85"/>
      <c r="I228" s="85"/>
      <c r="J228" s="85"/>
      <c r="K228" s="85">
        <f t="shared" si="25"/>
        <v>50000</v>
      </c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6" customHeight="1" x14ac:dyDescent="0.3">
      <c r="A229" s="91" t="s">
        <v>394</v>
      </c>
      <c r="B229" s="91" t="s">
        <v>403</v>
      </c>
      <c r="C229" s="124"/>
      <c r="D229" s="85">
        <v>9630</v>
      </c>
      <c r="E229" s="85"/>
      <c r="F229" s="85"/>
      <c r="G229" s="103"/>
      <c r="H229" s="85"/>
      <c r="I229" s="85"/>
      <c r="J229" s="85"/>
      <c r="K229" s="85">
        <f t="shared" si="25"/>
        <v>9630</v>
      </c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6.2" customHeight="1" x14ac:dyDescent="0.3">
      <c r="A230" s="91" t="s">
        <v>394</v>
      </c>
      <c r="B230" s="91" t="s">
        <v>404</v>
      </c>
      <c r="C230" s="103">
        <v>55854</v>
      </c>
      <c r="D230" s="85"/>
      <c r="E230" s="85"/>
      <c r="F230" s="85"/>
      <c r="G230" s="103">
        <v>46233</v>
      </c>
      <c r="H230" s="85"/>
      <c r="I230" s="85"/>
      <c r="J230" s="85"/>
      <c r="K230" s="85">
        <f t="shared" si="25"/>
        <v>102087</v>
      </c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28.5" customHeight="1" x14ac:dyDescent="0.3">
      <c r="A231" s="91" t="s">
        <v>394</v>
      </c>
      <c r="B231" s="91" t="s">
        <v>405</v>
      </c>
      <c r="C231" s="124"/>
      <c r="D231" s="103">
        <v>1000</v>
      </c>
      <c r="E231" s="85"/>
      <c r="F231" s="85"/>
      <c r="G231" s="85"/>
      <c r="H231" s="85"/>
      <c r="I231" s="85"/>
      <c r="J231" s="85"/>
      <c r="K231" s="85">
        <f t="shared" si="25"/>
        <v>1000</v>
      </c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3.5" customHeight="1" x14ac:dyDescent="0.3">
      <c r="A232" s="142" t="s">
        <v>406</v>
      </c>
      <c r="B232" s="142" t="s">
        <v>407</v>
      </c>
      <c r="C232" s="123">
        <f>C233+C234+C235+C236</f>
        <v>700915</v>
      </c>
      <c r="D232" s="123">
        <f t="shared" ref="D232:E232" si="31">D233+D234+D235+D236</f>
        <v>141746</v>
      </c>
      <c r="E232" s="123">
        <f t="shared" si="31"/>
        <v>0</v>
      </c>
      <c r="F232" s="123">
        <f t="shared" ref="F232:J232" si="32">F233+F234+F235+F236</f>
        <v>0</v>
      </c>
      <c r="G232" s="123">
        <f t="shared" si="32"/>
        <v>22643</v>
      </c>
      <c r="H232" s="123">
        <f t="shared" si="32"/>
        <v>0</v>
      </c>
      <c r="I232" s="123">
        <f t="shared" si="32"/>
        <v>0</v>
      </c>
      <c r="J232" s="123">
        <f t="shared" si="32"/>
        <v>0</v>
      </c>
      <c r="K232" s="123">
        <f>K233+K234+K235+K236</f>
        <v>865304</v>
      </c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3.5" customHeight="1" x14ac:dyDescent="0.3">
      <c r="A233" s="102"/>
      <c r="B233" s="102" t="s">
        <v>408</v>
      </c>
      <c r="C233" s="125">
        <v>242424</v>
      </c>
      <c r="D233" s="85">
        <v>35026</v>
      </c>
      <c r="E233" s="85"/>
      <c r="F233" s="85"/>
      <c r="G233" s="85">
        <v>4942</v>
      </c>
      <c r="H233" s="85"/>
      <c r="I233" s="85"/>
      <c r="J233" s="85"/>
      <c r="K233" s="85">
        <f t="shared" ref="K233:K291" si="33">SUM(C233:J233)</f>
        <v>282392</v>
      </c>
      <c r="L233" s="5"/>
      <c r="M233" s="5"/>
      <c r="N233" s="5"/>
      <c r="O233" s="5"/>
      <c r="P233" s="5"/>
      <c r="Q233" s="5"/>
      <c r="R233" s="5"/>
    </row>
    <row r="234" spans="1:26" ht="13.5" customHeight="1" x14ac:dyDescent="0.3">
      <c r="A234" s="102"/>
      <c r="B234" s="102" t="s">
        <v>409</v>
      </c>
      <c r="C234" s="125">
        <v>134700</v>
      </c>
      <c r="D234" s="85">
        <v>34361</v>
      </c>
      <c r="E234" s="85"/>
      <c r="F234" s="85"/>
      <c r="G234" s="85">
        <v>5680</v>
      </c>
      <c r="H234" s="85"/>
      <c r="I234" s="85"/>
      <c r="J234" s="85"/>
      <c r="K234" s="85">
        <f t="shared" si="33"/>
        <v>174741</v>
      </c>
      <c r="L234" s="5"/>
      <c r="M234" s="5"/>
      <c r="N234" s="5"/>
      <c r="O234" s="5"/>
      <c r="P234" s="5"/>
      <c r="Q234" s="5"/>
      <c r="R234" s="5"/>
    </row>
    <row r="235" spans="1:26" ht="14.25" customHeight="1" x14ac:dyDescent="0.3">
      <c r="A235" s="102"/>
      <c r="B235" s="102" t="s">
        <v>410</v>
      </c>
      <c r="C235" s="125">
        <v>323791</v>
      </c>
      <c r="D235" s="85">
        <v>67859</v>
      </c>
      <c r="E235" s="85"/>
      <c r="F235" s="85"/>
      <c r="G235" s="85">
        <v>12021</v>
      </c>
      <c r="H235" s="85"/>
      <c r="I235" s="85"/>
      <c r="J235" s="85"/>
      <c r="K235" s="85">
        <f t="shared" si="33"/>
        <v>403671</v>
      </c>
      <c r="L235" s="5"/>
      <c r="M235" s="5"/>
      <c r="N235" s="5"/>
      <c r="O235" s="5"/>
      <c r="P235" s="5"/>
      <c r="Q235" s="5"/>
      <c r="R235" s="5"/>
    </row>
    <row r="236" spans="1:26" s="22" customFormat="1" ht="14.25" customHeight="1" x14ac:dyDescent="0.3">
      <c r="A236" s="102"/>
      <c r="B236" s="102" t="s">
        <v>498</v>
      </c>
      <c r="C236" s="125"/>
      <c r="D236" s="85">
        <v>4500</v>
      </c>
      <c r="E236" s="85"/>
      <c r="F236" s="85"/>
      <c r="G236" s="85"/>
      <c r="H236" s="85"/>
      <c r="I236" s="85"/>
      <c r="J236" s="85"/>
      <c r="K236" s="85">
        <f t="shared" si="33"/>
        <v>4500</v>
      </c>
      <c r="L236" s="5"/>
      <c r="M236" s="5"/>
      <c r="N236" s="5"/>
      <c r="O236" s="5"/>
      <c r="P236" s="5"/>
      <c r="Q236" s="5"/>
      <c r="R236" s="5"/>
    </row>
    <row r="237" spans="1:26" ht="14.25" customHeight="1" x14ac:dyDescent="0.3">
      <c r="A237" s="129" t="s">
        <v>411</v>
      </c>
      <c r="B237" s="146" t="s">
        <v>412</v>
      </c>
      <c r="C237" s="147">
        <f t="shared" ref="C237:K237" si="34">SUM(C238:C245)</f>
        <v>153560</v>
      </c>
      <c r="D237" s="147">
        <f t="shared" si="34"/>
        <v>69098</v>
      </c>
      <c r="E237" s="147">
        <f t="shared" si="34"/>
        <v>3269</v>
      </c>
      <c r="F237" s="147">
        <f t="shared" si="34"/>
        <v>0</v>
      </c>
      <c r="G237" s="147">
        <f t="shared" si="34"/>
        <v>500</v>
      </c>
      <c r="H237" s="147">
        <f t="shared" si="34"/>
        <v>0</v>
      </c>
      <c r="I237" s="147">
        <f t="shared" si="34"/>
        <v>0</v>
      </c>
      <c r="J237" s="147">
        <f t="shared" si="34"/>
        <v>0</v>
      </c>
      <c r="K237" s="147">
        <f t="shared" si="34"/>
        <v>226427</v>
      </c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3">
      <c r="A238" s="102"/>
      <c r="B238" s="102" t="s">
        <v>413</v>
      </c>
      <c r="C238" s="148">
        <v>98503</v>
      </c>
      <c r="D238" s="85">
        <v>32894</v>
      </c>
      <c r="E238" s="85"/>
      <c r="F238" s="85"/>
      <c r="G238" s="85"/>
      <c r="H238" s="85"/>
      <c r="I238" s="85"/>
      <c r="J238" s="85"/>
      <c r="K238" s="85">
        <f t="shared" si="33"/>
        <v>131397</v>
      </c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26.25" customHeight="1" x14ac:dyDescent="0.3">
      <c r="A239" s="102"/>
      <c r="B239" s="102" t="s">
        <v>414</v>
      </c>
      <c r="C239" s="148">
        <v>46321</v>
      </c>
      <c r="D239" s="85">
        <v>4357</v>
      </c>
      <c r="E239" s="85"/>
      <c r="F239" s="85"/>
      <c r="G239" s="85"/>
      <c r="H239" s="85"/>
      <c r="I239" s="85"/>
      <c r="J239" s="85"/>
      <c r="K239" s="85">
        <f t="shared" si="33"/>
        <v>50678</v>
      </c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27" customHeight="1" x14ac:dyDescent="0.3">
      <c r="A240" s="102"/>
      <c r="B240" s="102" t="s">
        <v>548</v>
      </c>
      <c r="C240" s="148">
        <v>4665</v>
      </c>
      <c r="D240" s="103">
        <v>4130</v>
      </c>
      <c r="E240" s="103"/>
      <c r="F240" s="103"/>
      <c r="G240" s="85"/>
      <c r="H240" s="85"/>
      <c r="I240" s="85"/>
      <c r="J240" s="85"/>
      <c r="K240" s="85">
        <f t="shared" si="33"/>
        <v>8795</v>
      </c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27.75" customHeight="1" x14ac:dyDescent="0.3">
      <c r="A241" s="102"/>
      <c r="B241" s="102" t="s">
        <v>415</v>
      </c>
      <c r="C241" s="148">
        <v>1071</v>
      </c>
      <c r="D241" s="103">
        <v>665</v>
      </c>
      <c r="E241" s="103"/>
      <c r="F241" s="103"/>
      <c r="G241" s="85">
        <v>500</v>
      </c>
      <c r="H241" s="85"/>
      <c r="I241" s="85"/>
      <c r="J241" s="85"/>
      <c r="K241" s="85">
        <f t="shared" si="33"/>
        <v>2236</v>
      </c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s="23" customFormat="1" ht="15.75" customHeight="1" x14ac:dyDescent="0.3">
      <c r="A242" s="102"/>
      <c r="B242" s="102" t="s">
        <v>510</v>
      </c>
      <c r="C242" s="148"/>
      <c r="D242" s="103">
        <v>12491</v>
      </c>
      <c r="E242" s="103"/>
      <c r="F242" s="103"/>
      <c r="G242" s="85"/>
      <c r="H242" s="85"/>
      <c r="I242" s="85"/>
      <c r="J242" s="85"/>
      <c r="K242" s="85">
        <f t="shared" si="33"/>
        <v>12491</v>
      </c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s="23" customFormat="1" ht="15" customHeight="1" x14ac:dyDescent="0.3">
      <c r="A243" s="102"/>
      <c r="B243" s="102" t="s">
        <v>508</v>
      </c>
      <c r="C243" s="148"/>
      <c r="D243" s="103">
        <v>2672</v>
      </c>
      <c r="E243" s="103"/>
      <c r="F243" s="103"/>
      <c r="G243" s="85"/>
      <c r="H243" s="85"/>
      <c r="I243" s="85"/>
      <c r="J243" s="85"/>
      <c r="K243" s="85">
        <f t="shared" si="33"/>
        <v>2672</v>
      </c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s="77" customFormat="1" ht="15" customHeight="1" x14ac:dyDescent="0.3">
      <c r="A244" s="102"/>
      <c r="B244" s="102" t="s">
        <v>549</v>
      </c>
      <c r="C244" s="148"/>
      <c r="D244" s="103">
        <v>1000</v>
      </c>
      <c r="E244" s="103">
        <v>3269</v>
      </c>
      <c r="F244" s="103"/>
      <c r="G244" s="85"/>
      <c r="H244" s="85"/>
      <c r="I244" s="85"/>
      <c r="J244" s="85"/>
      <c r="K244" s="85">
        <f t="shared" si="33"/>
        <v>4269</v>
      </c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s="23" customFormat="1" ht="15" customHeight="1" x14ac:dyDescent="0.3">
      <c r="A245" s="102"/>
      <c r="B245" s="102" t="s">
        <v>511</v>
      </c>
      <c r="C245" s="148">
        <v>3000</v>
      </c>
      <c r="D245" s="103">
        <v>10889</v>
      </c>
      <c r="E245" s="103"/>
      <c r="F245" s="103"/>
      <c r="G245" s="85"/>
      <c r="H245" s="85"/>
      <c r="I245" s="85"/>
      <c r="J245" s="85"/>
      <c r="K245" s="85">
        <f t="shared" si="33"/>
        <v>13889</v>
      </c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30" customHeight="1" x14ac:dyDescent="0.3">
      <c r="A246" s="129" t="s">
        <v>417</v>
      </c>
      <c r="B246" s="129" t="s">
        <v>418</v>
      </c>
      <c r="C246" s="150">
        <f>SUM(C247:C259)</f>
        <v>107293</v>
      </c>
      <c r="D246" s="150">
        <f t="shared" ref="D246:J246" si="35">SUM(D247:D259)</f>
        <v>80867</v>
      </c>
      <c r="E246" s="150">
        <f t="shared" si="35"/>
        <v>0</v>
      </c>
      <c r="F246" s="150">
        <f t="shared" si="35"/>
        <v>0</v>
      </c>
      <c r="G246" s="150">
        <f t="shared" si="35"/>
        <v>181229</v>
      </c>
      <c r="H246" s="150">
        <f t="shared" si="35"/>
        <v>0</v>
      </c>
      <c r="I246" s="150">
        <f t="shared" si="35"/>
        <v>260000</v>
      </c>
      <c r="J246" s="150">
        <f t="shared" si="35"/>
        <v>0</v>
      </c>
      <c r="K246" s="150">
        <f>SUM(K247:K259)</f>
        <v>629389</v>
      </c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3">
      <c r="A247" s="102"/>
      <c r="B247" s="102" t="s">
        <v>419</v>
      </c>
      <c r="C247" s="148">
        <v>37052</v>
      </c>
      <c r="D247" s="85">
        <v>15230</v>
      </c>
      <c r="E247" s="85"/>
      <c r="F247" s="85"/>
      <c r="G247" s="85">
        <v>180959</v>
      </c>
      <c r="H247" s="85"/>
      <c r="I247" s="85"/>
      <c r="J247" s="85"/>
      <c r="K247" s="85">
        <f t="shared" si="33"/>
        <v>233241</v>
      </c>
      <c r="L247" s="5"/>
      <c r="M247" s="5"/>
      <c r="N247" s="5"/>
      <c r="O247" s="5"/>
      <c r="P247" s="5"/>
      <c r="Q247" s="5"/>
      <c r="R247" s="5"/>
    </row>
    <row r="248" spans="1:26" ht="14.25" customHeight="1" x14ac:dyDescent="0.3">
      <c r="A248" s="102"/>
      <c r="B248" s="102" t="s">
        <v>421</v>
      </c>
      <c r="C248" s="148">
        <v>19580</v>
      </c>
      <c r="D248" s="85">
        <v>12021</v>
      </c>
      <c r="E248" s="85"/>
      <c r="F248" s="85"/>
      <c r="G248" s="85"/>
      <c r="H248" s="85"/>
      <c r="I248" s="85"/>
      <c r="J248" s="85"/>
      <c r="K248" s="85">
        <f t="shared" si="33"/>
        <v>31601</v>
      </c>
      <c r="L248" s="5"/>
      <c r="M248" s="5"/>
      <c r="N248" s="5"/>
      <c r="O248" s="5"/>
      <c r="P248" s="5"/>
      <c r="Q248" s="5"/>
      <c r="R248" s="5"/>
    </row>
    <row r="249" spans="1:26" ht="14.25" customHeight="1" x14ac:dyDescent="0.3">
      <c r="A249" s="102"/>
      <c r="B249" s="102" t="s">
        <v>422</v>
      </c>
      <c r="C249" s="148">
        <v>23135</v>
      </c>
      <c r="D249" s="85">
        <v>10400</v>
      </c>
      <c r="E249" s="85"/>
      <c r="F249" s="85"/>
      <c r="G249" s="85"/>
      <c r="H249" s="85"/>
      <c r="I249" s="85"/>
      <c r="J249" s="85"/>
      <c r="K249" s="85">
        <f t="shared" si="33"/>
        <v>33535</v>
      </c>
      <c r="L249" s="5"/>
      <c r="M249" s="5"/>
      <c r="N249" s="5"/>
      <c r="O249" s="5"/>
      <c r="P249" s="5"/>
      <c r="Q249" s="5"/>
      <c r="R249" s="5"/>
    </row>
    <row r="250" spans="1:26" ht="14.25" customHeight="1" x14ac:dyDescent="0.3">
      <c r="A250" s="102"/>
      <c r="B250" s="102" t="s">
        <v>423</v>
      </c>
      <c r="C250" s="148">
        <v>5038</v>
      </c>
      <c r="D250" s="85">
        <v>3874</v>
      </c>
      <c r="E250" s="85"/>
      <c r="F250" s="85"/>
      <c r="G250" s="85">
        <v>270</v>
      </c>
      <c r="H250" s="85"/>
      <c r="I250" s="85"/>
      <c r="J250" s="85"/>
      <c r="K250" s="85">
        <f t="shared" si="33"/>
        <v>9182</v>
      </c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3">
      <c r="A251" s="102"/>
      <c r="B251" s="102" t="s">
        <v>424</v>
      </c>
      <c r="C251" s="148">
        <v>19188</v>
      </c>
      <c r="D251" s="85">
        <v>12070</v>
      </c>
      <c r="E251" s="85"/>
      <c r="F251" s="85"/>
      <c r="G251" s="85"/>
      <c r="H251" s="85"/>
      <c r="I251" s="85"/>
      <c r="J251" s="85"/>
      <c r="K251" s="85">
        <f t="shared" si="33"/>
        <v>31258</v>
      </c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s="23" customFormat="1" ht="27" customHeight="1" x14ac:dyDescent="0.3">
      <c r="A252" s="102"/>
      <c r="B252" s="102" t="s">
        <v>512</v>
      </c>
      <c r="C252" s="148"/>
      <c r="D252" s="85">
        <v>1080</v>
      </c>
      <c r="E252" s="85"/>
      <c r="F252" s="85"/>
      <c r="G252" s="85"/>
      <c r="H252" s="85"/>
      <c r="I252" s="85"/>
      <c r="J252" s="85"/>
      <c r="K252" s="85">
        <f t="shared" si="33"/>
        <v>1080</v>
      </c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s="26" customFormat="1" ht="14.4" x14ac:dyDescent="0.3">
      <c r="A253" s="102"/>
      <c r="B253" s="102" t="s">
        <v>509</v>
      </c>
      <c r="C253" s="148"/>
      <c r="D253" s="85">
        <v>2443</v>
      </c>
      <c r="E253" s="85"/>
      <c r="F253" s="85"/>
      <c r="G253" s="85"/>
      <c r="H253" s="85"/>
      <c r="I253" s="85"/>
      <c r="J253" s="85"/>
      <c r="K253" s="85">
        <f t="shared" ref="K253:K256" si="36">SUM(C253:J253)</f>
        <v>2443</v>
      </c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s="26" customFormat="1" ht="14.25" customHeight="1" x14ac:dyDescent="0.3">
      <c r="A254" s="102"/>
      <c r="B254" s="102" t="s">
        <v>416</v>
      </c>
      <c r="C254" s="148">
        <v>300</v>
      </c>
      <c r="D254" s="85">
        <v>2218</v>
      </c>
      <c r="E254" s="85"/>
      <c r="F254" s="85"/>
      <c r="G254" s="85"/>
      <c r="H254" s="85"/>
      <c r="I254" s="85"/>
      <c r="J254" s="85"/>
      <c r="K254" s="85">
        <f t="shared" si="36"/>
        <v>2518</v>
      </c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s="26" customFormat="1" ht="14.25" customHeight="1" x14ac:dyDescent="0.3">
      <c r="A255" s="102"/>
      <c r="B255" s="102" t="s">
        <v>517</v>
      </c>
      <c r="C255" s="148"/>
      <c r="D255" s="85">
        <v>6087</v>
      </c>
      <c r="E255" s="85"/>
      <c r="F255" s="85"/>
      <c r="G255" s="85"/>
      <c r="H255" s="85"/>
      <c r="I255" s="85"/>
      <c r="J255" s="85"/>
      <c r="K255" s="85">
        <f t="shared" si="36"/>
        <v>6087</v>
      </c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s="26" customFormat="1" ht="19.5" customHeight="1" x14ac:dyDescent="0.3">
      <c r="A256" s="102"/>
      <c r="B256" s="102" t="s">
        <v>507</v>
      </c>
      <c r="C256" s="149"/>
      <c r="D256" s="85">
        <v>480</v>
      </c>
      <c r="E256" s="85"/>
      <c r="F256" s="85"/>
      <c r="G256" s="85"/>
      <c r="H256" s="85"/>
      <c r="I256" s="85"/>
      <c r="J256" s="85"/>
      <c r="K256" s="85">
        <f t="shared" si="36"/>
        <v>480</v>
      </c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s="23" customFormat="1" ht="15.75" customHeight="1" x14ac:dyDescent="0.3">
      <c r="A257" s="102"/>
      <c r="B257" s="102" t="s">
        <v>420</v>
      </c>
      <c r="C257" s="148"/>
      <c r="D257" s="85">
        <v>2084</v>
      </c>
      <c r="E257" s="85"/>
      <c r="F257" s="85"/>
      <c r="G257" s="85"/>
      <c r="H257" s="85"/>
      <c r="I257" s="85"/>
      <c r="J257" s="85"/>
      <c r="K257" s="85">
        <f t="shared" si="33"/>
        <v>2084</v>
      </c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s="23" customFormat="1" ht="18.75" customHeight="1" x14ac:dyDescent="0.3">
      <c r="A258" s="102"/>
      <c r="B258" s="102" t="s">
        <v>513</v>
      </c>
      <c r="C258" s="148">
        <v>3000</v>
      </c>
      <c r="D258" s="85">
        <v>12880</v>
      </c>
      <c r="E258" s="85"/>
      <c r="F258" s="85"/>
      <c r="G258" s="85"/>
      <c r="H258" s="85"/>
      <c r="I258" s="85"/>
      <c r="J258" s="85"/>
      <c r="K258" s="85">
        <f t="shared" si="33"/>
        <v>15880</v>
      </c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26.25" customHeight="1" x14ac:dyDescent="0.3">
      <c r="A259" s="102"/>
      <c r="B259" s="102" t="s">
        <v>425</v>
      </c>
      <c r="C259" s="149"/>
      <c r="D259" s="85"/>
      <c r="E259" s="85"/>
      <c r="F259" s="85"/>
      <c r="G259" s="85"/>
      <c r="H259" s="85"/>
      <c r="I259" s="85">
        <v>260000</v>
      </c>
      <c r="J259" s="85"/>
      <c r="K259" s="85">
        <f t="shared" si="33"/>
        <v>260000</v>
      </c>
      <c r="L259" s="5"/>
      <c r="M259" s="5"/>
      <c r="N259" s="5"/>
      <c r="O259" s="5"/>
      <c r="P259" s="5"/>
      <c r="Q259" s="5"/>
      <c r="R259" s="5"/>
    </row>
    <row r="260" spans="1:26" ht="15.75" customHeight="1" x14ac:dyDescent="0.3">
      <c r="A260" s="145" t="s">
        <v>426</v>
      </c>
      <c r="B260" s="145" t="s">
        <v>427</v>
      </c>
      <c r="C260" s="151">
        <f>C261+C263+C264+C280+C296</f>
        <v>1183213</v>
      </c>
      <c r="D260" s="151">
        <f t="shared" ref="D260:J260" si="37">D261+D263+D264+D280+D296</f>
        <v>437760</v>
      </c>
      <c r="E260" s="151">
        <f t="shared" si="37"/>
        <v>16102</v>
      </c>
      <c r="F260" s="151">
        <f t="shared" si="37"/>
        <v>0</v>
      </c>
      <c r="G260" s="151">
        <f t="shared" si="37"/>
        <v>12580</v>
      </c>
      <c r="H260" s="151">
        <f t="shared" si="37"/>
        <v>526040</v>
      </c>
      <c r="I260" s="151">
        <f t="shared" si="37"/>
        <v>80104</v>
      </c>
      <c r="J260" s="151">
        <f t="shared" si="37"/>
        <v>0</v>
      </c>
      <c r="K260" s="81">
        <f t="shared" si="33"/>
        <v>2255799</v>
      </c>
      <c r="L260" s="5"/>
      <c r="M260" s="5"/>
      <c r="N260" s="5"/>
      <c r="O260" s="5"/>
      <c r="P260" s="5"/>
      <c r="Q260" s="5"/>
      <c r="R260" s="5"/>
    </row>
    <row r="261" spans="1:26" ht="15.75" customHeight="1" x14ac:dyDescent="0.3">
      <c r="A261" s="84" t="s">
        <v>428</v>
      </c>
      <c r="B261" s="122" t="s">
        <v>429</v>
      </c>
      <c r="C261" s="143">
        <f t="shared" ref="C261:J261" si="38">SUM(C262:C262)</f>
        <v>173118</v>
      </c>
      <c r="D261" s="143">
        <f t="shared" si="38"/>
        <v>31243</v>
      </c>
      <c r="E261" s="143">
        <f t="shared" si="38"/>
        <v>0</v>
      </c>
      <c r="F261" s="143">
        <f t="shared" si="38"/>
        <v>0</v>
      </c>
      <c r="G261" s="143">
        <f t="shared" si="38"/>
        <v>4000</v>
      </c>
      <c r="H261" s="143">
        <f t="shared" si="38"/>
        <v>0</v>
      </c>
      <c r="I261" s="143">
        <f t="shared" si="38"/>
        <v>0</v>
      </c>
      <c r="J261" s="143">
        <f t="shared" si="38"/>
        <v>0</v>
      </c>
      <c r="K261" s="152">
        <f t="shared" si="33"/>
        <v>208361</v>
      </c>
      <c r="L261" s="5"/>
      <c r="M261" s="5"/>
      <c r="N261" s="5"/>
      <c r="O261" s="5"/>
      <c r="P261" s="5"/>
      <c r="Q261" s="5"/>
      <c r="R261" s="5"/>
    </row>
    <row r="262" spans="1:26" ht="26.4" x14ac:dyDescent="0.3">
      <c r="A262" s="87" t="s">
        <v>428</v>
      </c>
      <c r="B262" s="102" t="s">
        <v>484</v>
      </c>
      <c r="C262" s="85">
        <v>173118</v>
      </c>
      <c r="D262" s="85">
        <v>31243</v>
      </c>
      <c r="E262" s="85"/>
      <c r="F262" s="85"/>
      <c r="G262" s="85">
        <v>4000</v>
      </c>
      <c r="H262" s="85"/>
      <c r="I262" s="85"/>
      <c r="J262" s="85"/>
      <c r="K262" s="88">
        <f t="shared" si="33"/>
        <v>208361</v>
      </c>
      <c r="L262" s="5"/>
      <c r="M262" s="5"/>
      <c r="N262" s="5"/>
      <c r="O262" s="5"/>
      <c r="P262" s="5"/>
      <c r="Q262" s="5"/>
      <c r="R262" s="5"/>
    </row>
    <row r="263" spans="1:26" ht="15.75" customHeight="1" x14ac:dyDescent="0.3">
      <c r="A263" s="84" t="s">
        <v>430</v>
      </c>
      <c r="B263" s="122" t="s">
        <v>431</v>
      </c>
      <c r="C263" s="141">
        <v>1400</v>
      </c>
      <c r="D263" s="141">
        <v>0</v>
      </c>
      <c r="E263" s="141">
        <v>0</v>
      </c>
      <c r="F263" s="141">
        <v>0</v>
      </c>
      <c r="G263" s="141">
        <v>0</v>
      </c>
      <c r="H263" s="141">
        <v>91937</v>
      </c>
      <c r="I263" s="141">
        <v>104</v>
      </c>
      <c r="J263" s="141">
        <v>0</v>
      </c>
      <c r="K263" s="152">
        <f t="shared" si="33"/>
        <v>93441</v>
      </c>
      <c r="L263" s="5"/>
      <c r="M263" s="5"/>
      <c r="N263" s="5"/>
      <c r="O263" s="5"/>
      <c r="P263" s="5"/>
      <c r="Q263" s="5"/>
      <c r="R263" s="5"/>
    </row>
    <row r="264" spans="1:26" ht="30" customHeight="1" x14ac:dyDescent="0.3">
      <c r="A264" s="84" t="s">
        <v>432</v>
      </c>
      <c r="B264" s="122" t="s">
        <v>433</v>
      </c>
      <c r="C264" s="143">
        <f t="shared" ref="C264:J264" si="39">SUM(C265:C279)</f>
        <v>0</v>
      </c>
      <c r="D264" s="143">
        <f t="shared" si="39"/>
        <v>0</v>
      </c>
      <c r="E264" s="123">
        <f t="shared" si="39"/>
        <v>0</v>
      </c>
      <c r="F264" s="123">
        <f t="shared" si="39"/>
        <v>0</v>
      </c>
      <c r="G264" s="123">
        <f t="shared" si="39"/>
        <v>0</v>
      </c>
      <c r="H264" s="123">
        <f t="shared" si="39"/>
        <v>392853</v>
      </c>
      <c r="I264" s="123">
        <f t="shared" si="39"/>
        <v>0</v>
      </c>
      <c r="J264" s="123">
        <f t="shared" si="39"/>
        <v>0</v>
      </c>
      <c r="K264" s="123">
        <f t="shared" si="33"/>
        <v>392853</v>
      </c>
      <c r="L264" s="5"/>
      <c r="M264" s="5"/>
      <c r="N264" s="5"/>
      <c r="O264" s="5"/>
      <c r="P264" s="5"/>
      <c r="Q264" s="5"/>
      <c r="R264" s="5"/>
    </row>
    <row r="265" spans="1:26" ht="14.25" customHeight="1" x14ac:dyDescent="0.3">
      <c r="A265" s="84"/>
      <c r="B265" s="91" t="s">
        <v>434</v>
      </c>
      <c r="C265" s="85"/>
      <c r="D265" s="85"/>
      <c r="E265" s="85"/>
      <c r="F265" s="85"/>
      <c r="G265" s="85"/>
      <c r="H265" s="103">
        <v>1000</v>
      </c>
      <c r="I265" s="85"/>
      <c r="J265" s="85"/>
      <c r="K265" s="88">
        <f t="shared" si="33"/>
        <v>1000</v>
      </c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3.5" customHeight="1" x14ac:dyDescent="0.3">
      <c r="A266" s="84"/>
      <c r="B266" s="91" t="s">
        <v>50</v>
      </c>
      <c r="C266" s="85"/>
      <c r="D266" s="85"/>
      <c r="E266" s="85"/>
      <c r="F266" s="85"/>
      <c r="G266" s="85"/>
      <c r="H266" s="85">
        <v>102861</v>
      </c>
      <c r="I266" s="85"/>
      <c r="J266" s="85"/>
      <c r="K266" s="88">
        <f t="shared" si="33"/>
        <v>102861</v>
      </c>
      <c r="L266" s="5"/>
      <c r="M266" s="5"/>
      <c r="N266" s="5"/>
      <c r="O266" s="5"/>
      <c r="P266" s="5"/>
      <c r="Q266" s="5"/>
      <c r="R266" s="5"/>
    </row>
    <row r="267" spans="1:26" ht="14.4" x14ac:dyDescent="0.3">
      <c r="A267" s="84"/>
      <c r="B267" s="91" t="s">
        <v>53</v>
      </c>
      <c r="C267" s="85"/>
      <c r="D267" s="85"/>
      <c r="E267" s="85"/>
      <c r="F267" s="85"/>
      <c r="G267" s="85"/>
      <c r="H267" s="85">
        <v>29326</v>
      </c>
      <c r="I267" s="85"/>
      <c r="J267" s="85"/>
      <c r="K267" s="88">
        <f t="shared" si="33"/>
        <v>29326</v>
      </c>
      <c r="L267" s="5"/>
      <c r="M267" s="5"/>
      <c r="N267" s="5"/>
      <c r="O267" s="5"/>
      <c r="P267" s="5"/>
      <c r="Q267" s="5"/>
      <c r="R267" s="5"/>
    </row>
    <row r="268" spans="1:26" ht="14.25" customHeight="1" x14ac:dyDescent="0.3">
      <c r="A268" s="84"/>
      <c r="B268" s="91" t="s">
        <v>55</v>
      </c>
      <c r="C268" s="85"/>
      <c r="D268" s="85"/>
      <c r="E268" s="85"/>
      <c r="F268" s="85"/>
      <c r="G268" s="85"/>
      <c r="H268" s="85">
        <v>26028</v>
      </c>
      <c r="I268" s="85"/>
      <c r="J268" s="85"/>
      <c r="K268" s="88">
        <f t="shared" si="33"/>
        <v>26028</v>
      </c>
      <c r="L268" s="5"/>
      <c r="M268" s="5"/>
      <c r="N268" s="5"/>
      <c r="O268" s="5"/>
      <c r="P268" s="5"/>
      <c r="Q268" s="5"/>
      <c r="R268" s="5"/>
    </row>
    <row r="269" spans="1:26" ht="15.75" customHeight="1" x14ac:dyDescent="0.3">
      <c r="A269" s="84"/>
      <c r="B269" s="91" t="s">
        <v>57</v>
      </c>
      <c r="C269" s="85"/>
      <c r="D269" s="85"/>
      <c r="E269" s="85"/>
      <c r="F269" s="85"/>
      <c r="G269" s="85"/>
      <c r="H269" s="85">
        <v>8246</v>
      </c>
      <c r="I269" s="85"/>
      <c r="J269" s="85"/>
      <c r="K269" s="88">
        <f t="shared" si="33"/>
        <v>8246</v>
      </c>
      <c r="L269" s="5"/>
      <c r="M269" s="5"/>
      <c r="N269" s="5"/>
      <c r="O269" s="5"/>
      <c r="P269" s="5"/>
      <c r="Q269" s="5"/>
      <c r="R269" s="5"/>
    </row>
    <row r="270" spans="1:26" ht="15.75" customHeight="1" x14ac:dyDescent="0.3">
      <c r="A270" s="84"/>
      <c r="B270" s="91" t="s">
        <v>59</v>
      </c>
      <c r="C270" s="85"/>
      <c r="D270" s="85"/>
      <c r="E270" s="85"/>
      <c r="F270" s="85"/>
      <c r="G270" s="85"/>
      <c r="H270" s="85">
        <v>27233</v>
      </c>
      <c r="I270" s="85"/>
      <c r="J270" s="85"/>
      <c r="K270" s="88">
        <f t="shared" si="33"/>
        <v>27233</v>
      </c>
      <c r="L270" s="5"/>
      <c r="M270" s="5"/>
      <c r="N270" s="5"/>
      <c r="O270" s="5"/>
      <c r="P270" s="5"/>
      <c r="Q270" s="5"/>
      <c r="R270" s="5"/>
    </row>
    <row r="271" spans="1:26" ht="14.4" x14ac:dyDescent="0.3">
      <c r="A271" s="84"/>
      <c r="B271" s="91" t="s">
        <v>61</v>
      </c>
      <c r="C271" s="85"/>
      <c r="D271" s="85"/>
      <c r="E271" s="85"/>
      <c r="F271" s="85"/>
      <c r="G271" s="85"/>
      <c r="H271" s="85">
        <v>8670</v>
      </c>
      <c r="I271" s="85"/>
      <c r="J271" s="85"/>
      <c r="K271" s="88">
        <f t="shared" si="33"/>
        <v>8670</v>
      </c>
      <c r="L271" s="5"/>
      <c r="M271" s="5"/>
      <c r="N271" s="5"/>
      <c r="O271" s="5"/>
      <c r="P271" s="5"/>
      <c r="Q271" s="5"/>
      <c r="R271" s="5"/>
    </row>
    <row r="272" spans="1:26" ht="14.4" x14ac:dyDescent="0.3">
      <c r="A272" s="84"/>
      <c r="B272" s="91" t="s">
        <v>62</v>
      </c>
      <c r="C272" s="85"/>
      <c r="D272" s="85"/>
      <c r="E272" s="85"/>
      <c r="F272" s="85"/>
      <c r="G272" s="85"/>
      <c r="H272" s="85">
        <v>25500</v>
      </c>
      <c r="I272" s="85"/>
      <c r="J272" s="85"/>
      <c r="K272" s="88">
        <f t="shared" si="33"/>
        <v>25500</v>
      </c>
      <c r="L272" s="5"/>
      <c r="M272" s="5"/>
      <c r="N272" s="5"/>
      <c r="O272" s="5"/>
      <c r="P272" s="5"/>
      <c r="Q272" s="5"/>
      <c r="R272" s="5"/>
    </row>
    <row r="273" spans="1:26" ht="14.25" customHeight="1" x14ac:dyDescent="0.3">
      <c r="A273" s="84"/>
      <c r="B273" s="91" t="s">
        <v>64</v>
      </c>
      <c r="C273" s="85"/>
      <c r="D273" s="85"/>
      <c r="E273" s="85"/>
      <c r="F273" s="85"/>
      <c r="G273" s="85"/>
      <c r="H273" s="85">
        <v>16037</v>
      </c>
      <c r="I273" s="85"/>
      <c r="J273" s="85"/>
      <c r="K273" s="88">
        <f t="shared" si="33"/>
        <v>16037</v>
      </c>
      <c r="L273" s="5"/>
      <c r="M273" s="5"/>
      <c r="N273" s="5"/>
      <c r="O273" s="5"/>
      <c r="P273" s="5"/>
      <c r="Q273" s="5"/>
      <c r="R273" s="5"/>
    </row>
    <row r="274" spans="1:26" ht="14.4" x14ac:dyDescent="0.3">
      <c r="A274" s="84"/>
      <c r="B274" s="91" t="s">
        <v>65</v>
      </c>
      <c r="C274" s="85"/>
      <c r="D274" s="85"/>
      <c r="E274" s="85"/>
      <c r="F274" s="85"/>
      <c r="G274" s="85"/>
      <c r="H274" s="85">
        <v>21758</v>
      </c>
      <c r="I274" s="85"/>
      <c r="J274" s="85"/>
      <c r="K274" s="88">
        <f t="shared" si="33"/>
        <v>21758</v>
      </c>
      <c r="L274" s="5"/>
      <c r="M274" s="5"/>
      <c r="N274" s="5"/>
      <c r="O274" s="5"/>
      <c r="P274" s="5"/>
      <c r="Q274" s="5"/>
      <c r="R274" s="5"/>
    </row>
    <row r="275" spans="1:26" ht="14.4" x14ac:dyDescent="0.3">
      <c r="A275" s="84"/>
      <c r="B275" s="91" t="s">
        <v>66</v>
      </c>
      <c r="C275" s="85"/>
      <c r="D275" s="85"/>
      <c r="E275" s="85"/>
      <c r="F275" s="85"/>
      <c r="G275" s="85"/>
      <c r="H275" s="85">
        <v>9493</v>
      </c>
      <c r="I275" s="85"/>
      <c r="J275" s="85"/>
      <c r="K275" s="88">
        <f t="shared" si="33"/>
        <v>9493</v>
      </c>
      <c r="L275" s="5"/>
      <c r="M275" s="5"/>
      <c r="N275" s="5"/>
      <c r="O275" s="5"/>
      <c r="P275" s="5"/>
      <c r="Q275" s="5"/>
      <c r="R275" s="5"/>
    </row>
    <row r="276" spans="1:26" ht="15.75" customHeight="1" x14ac:dyDescent="0.3">
      <c r="A276" s="84"/>
      <c r="B276" s="91" t="s">
        <v>67</v>
      </c>
      <c r="C276" s="85"/>
      <c r="D276" s="85"/>
      <c r="E276" s="85"/>
      <c r="F276" s="85"/>
      <c r="G276" s="85"/>
      <c r="H276" s="85">
        <v>22405</v>
      </c>
      <c r="I276" s="85"/>
      <c r="J276" s="85"/>
      <c r="K276" s="88">
        <f t="shared" si="33"/>
        <v>22405</v>
      </c>
      <c r="L276" s="5"/>
      <c r="M276" s="5"/>
      <c r="N276" s="5"/>
      <c r="O276" s="5"/>
      <c r="P276" s="5"/>
      <c r="Q276" s="5"/>
      <c r="R276" s="5"/>
    </row>
    <row r="277" spans="1:26" ht="14.4" x14ac:dyDescent="0.3">
      <c r="A277" s="84"/>
      <c r="B277" s="91" t="s">
        <v>69</v>
      </c>
      <c r="C277" s="85"/>
      <c r="D277" s="85"/>
      <c r="E277" s="85"/>
      <c r="F277" s="85"/>
      <c r="G277" s="85"/>
      <c r="H277" s="85">
        <v>28294</v>
      </c>
      <c r="I277" s="85"/>
      <c r="J277" s="85"/>
      <c r="K277" s="88">
        <f t="shared" si="33"/>
        <v>28294</v>
      </c>
      <c r="L277" s="5"/>
      <c r="M277" s="5"/>
      <c r="N277" s="5"/>
      <c r="O277" s="5"/>
      <c r="P277" s="5"/>
      <c r="Q277" s="5"/>
      <c r="R277" s="5"/>
    </row>
    <row r="278" spans="1:26" ht="14.4" x14ac:dyDescent="0.3">
      <c r="A278" s="84"/>
      <c r="B278" s="91" t="s">
        <v>70</v>
      </c>
      <c r="C278" s="85"/>
      <c r="D278" s="85"/>
      <c r="E278" s="85"/>
      <c r="F278" s="85"/>
      <c r="G278" s="85"/>
      <c r="H278" s="85">
        <v>45116</v>
      </c>
      <c r="I278" s="85"/>
      <c r="J278" s="85"/>
      <c r="K278" s="88">
        <f t="shared" si="33"/>
        <v>45116</v>
      </c>
      <c r="L278" s="5"/>
      <c r="M278" s="5"/>
      <c r="N278" s="5"/>
      <c r="O278" s="5"/>
      <c r="P278" s="5"/>
      <c r="Q278" s="5"/>
      <c r="R278" s="5"/>
    </row>
    <row r="279" spans="1:26" ht="14.25" customHeight="1" x14ac:dyDescent="0.3">
      <c r="A279" s="84"/>
      <c r="B279" s="91" t="s">
        <v>71</v>
      </c>
      <c r="C279" s="85"/>
      <c r="D279" s="85"/>
      <c r="E279" s="85"/>
      <c r="F279" s="85"/>
      <c r="G279" s="85"/>
      <c r="H279" s="85">
        <v>20886</v>
      </c>
      <c r="I279" s="85"/>
      <c r="J279" s="85"/>
      <c r="K279" s="88">
        <f t="shared" si="33"/>
        <v>20886</v>
      </c>
      <c r="L279" s="5"/>
      <c r="M279" s="5"/>
      <c r="N279" s="5"/>
      <c r="O279" s="5"/>
      <c r="P279" s="5"/>
      <c r="Q279" s="5"/>
      <c r="R279" s="5"/>
    </row>
    <row r="280" spans="1:26" ht="29.25" customHeight="1" x14ac:dyDescent="0.3">
      <c r="A280" s="122" t="s">
        <v>435</v>
      </c>
      <c r="B280" s="142" t="s">
        <v>436</v>
      </c>
      <c r="C280" s="123">
        <f>C281+C286+C287</f>
        <v>976937</v>
      </c>
      <c r="D280" s="123">
        <f t="shared" ref="D280:K280" si="40">D281+D286+D287</f>
        <v>331217</v>
      </c>
      <c r="E280" s="123">
        <f t="shared" si="40"/>
        <v>0</v>
      </c>
      <c r="F280" s="123">
        <f t="shared" si="40"/>
        <v>0</v>
      </c>
      <c r="G280" s="123">
        <f t="shared" si="40"/>
        <v>8580</v>
      </c>
      <c r="H280" s="123">
        <f t="shared" si="40"/>
        <v>250</v>
      </c>
      <c r="I280" s="123">
        <f t="shared" si="40"/>
        <v>0</v>
      </c>
      <c r="J280" s="123">
        <f t="shared" si="40"/>
        <v>0</v>
      </c>
      <c r="K280" s="123">
        <f t="shared" si="40"/>
        <v>1316984</v>
      </c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3">
      <c r="A281" s="153" t="s">
        <v>435</v>
      </c>
      <c r="B281" s="142" t="s">
        <v>437</v>
      </c>
      <c r="C281" s="143">
        <f>SUM(C282:C285)</f>
        <v>347021</v>
      </c>
      <c r="D281" s="143">
        <f t="shared" ref="D281:J281" si="41">SUM(D282:D285)</f>
        <v>62506</v>
      </c>
      <c r="E281" s="143">
        <f t="shared" si="41"/>
        <v>0</v>
      </c>
      <c r="F281" s="143">
        <f t="shared" si="41"/>
        <v>0</v>
      </c>
      <c r="G281" s="143">
        <f t="shared" si="41"/>
        <v>2100</v>
      </c>
      <c r="H281" s="143">
        <f t="shared" si="41"/>
        <v>0</v>
      </c>
      <c r="I281" s="143">
        <f t="shared" si="41"/>
        <v>0</v>
      </c>
      <c r="J281" s="143">
        <f t="shared" si="41"/>
        <v>0</v>
      </c>
      <c r="K281" s="152">
        <f t="shared" si="33"/>
        <v>411627</v>
      </c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3">
      <c r="A282" s="154"/>
      <c r="B282" s="91" t="s">
        <v>439</v>
      </c>
      <c r="C282" s="103">
        <v>332559</v>
      </c>
      <c r="D282" s="103">
        <v>61446</v>
      </c>
      <c r="E282" s="103"/>
      <c r="F282" s="124"/>
      <c r="G282" s="103">
        <v>2100</v>
      </c>
      <c r="H282" s="124"/>
      <c r="I282" s="124"/>
      <c r="J282" s="85"/>
      <c r="K282" s="88">
        <f t="shared" si="33"/>
        <v>396105</v>
      </c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3">
      <c r="A283" s="154"/>
      <c r="B283" s="91" t="s">
        <v>55</v>
      </c>
      <c r="C283" s="85">
        <v>6043</v>
      </c>
      <c r="D283" s="85"/>
      <c r="E283" s="85"/>
      <c r="F283" s="85"/>
      <c r="G283" s="85"/>
      <c r="H283" s="85"/>
      <c r="I283" s="85"/>
      <c r="J283" s="85"/>
      <c r="K283" s="88">
        <f t="shared" si="33"/>
        <v>6043</v>
      </c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3">
      <c r="A284" s="154"/>
      <c r="B284" s="91" t="s">
        <v>65</v>
      </c>
      <c r="C284" s="85">
        <v>6627</v>
      </c>
      <c r="D284" s="85">
        <v>1060</v>
      </c>
      <c r="E284" s="85"/>
      <c r="F284" s="85"/>
      <c r="G284" s="85"/>
      <c r="H284" s="85"/>
      <c r="I284" s="85"/>
      <c r="J284" s="85"/>
      <c r="K284" s="88">
        <f t="shared" si="33"/>
        <v>7687</v>
      </c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3">
      <c r="A285" s="154"/>
      <c r="B285" s="91" t="s">
        <v>71</v>
      </c>
      <c r="C285" s="85">
        <v>1792</v>
      </c>
      <c r="D285" s="85"/>
      <c r="E285" s="85"/>
      <c r="F285" s="85"/>
      <c r="G285" s="85"/>
      <c r="H285" s="85"/>
      <c r="I285" s="85"/>
      <c r="J285" s="85"/>
      <c r="K285" s="88">
        <f t="shared" si="33"/>
        <v>1792</v>
      </c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3">
      <c r="A286" s="155" t="s">
        <v>435</v>
      </c>
      <c r="B286" s="156" t="s">
        <v>457</v>
      </c>
      <c r="C286" s="157">
        <v>48000</v>
      </c>
      <c r="D286" s="158">
        <v>7000</v>
      </c>
      <c r="E286" s="158"/>
      <c r="F286" s="158"/>
      <c r="G286" s="158"/>
      <c r="H286" s="158"/>
      <c r="I286" s="158"/>
      <c r="J286" s="158"/>
      <c r="K286" s="159">
        <f t="shared" si="33"/>
        <v>55000</v>
      </c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3">
      <c r="A287" s="160" t="s">
        <v>435</v>
      </c>
      <c r="B287" s="161" t="s">
        <v>458</v>
      </c>
      <c r="C287" s="162">
        <f t="shared" ref="C287:J287" si="42">SUM(C288:C295)</f>
        <v>581916</v>
      </c>
      <c r="D287" s="162">
        <f t="shared" si="42"/>
        <v>261711</v>
      </c>
      <c r="E287" s="162">
        <f t="shared" si="42"/>
        <v>0</v>
      </c>
      <c r="F287" s="162">
        <f t="shared" si="42"/>
        <v>0</v>
      </c>
      <c r="G287" s="162">
        <f t="shared" si="42"/>
        <v>6480</v>
      </c>
      <c r="H287" s="162">
        <f t="shared" si="42"/>
        <v>250</v>
      </c>
      <c r="I287" s="162">
        <f t="shared" si="42"/>
        <v>0</v>
      </c>
      <c r="J287" s="162">
        <f t="shared" si="42"/>
        <v>0</v>
      </c>
      <c r="K287" s="163">
        <f t="shared" si="33"/>
        <v>850357</v>
      </c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3">
      <c r="A288" s="164"/>
      <c r="B288" s="91" t="s">
        <v>459</v>
      </c>
      <c r="C288" s="85">
        <v>23386</v>
      </c>
      <c r="D288" s="85">
        <v>19011</v>
      </c>
      <c r="E288" s="85"/>
      <c r="F288" s="85"/>
      <c r="G288" s="85"/>
      <c r="H288" s="85"/>
      <c r="I288" s="85"/>
      <c r="J288" s="85"/>
      <c r="K288" s="88">
        <f t="shared" si="33"/>
        <v>42397</v>
      </c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3">
      <c r="A289" s="164"/>
      <c r="B289" s="91" t="s">
        <v>460</v>
      </c>
      <c r="C289" s="85">
        <v>21048</v>
      </c>
      <c r="D289" s="85">
        <v>9000</v>
      </c>
      <c r="E289" s="85"/>
      <c r="F289" s="85"/>
      <c r="G289" s="85"/>
      <c r="H289" s="85"/>
      <c r="I289" s="85"/>
      <c r="J289" s="85"/>
      <c r="K289" s="88">
        <f t="shared" si="33"/>
        <v>30048</v>
      </c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3">
      <c r="A290" s="164"/>
      <c r="B290" s="91" t="s">
        <v>461</v>
      </c>
      <c r="C290" s="85">
        <v>232913</v>
      </c>
      <c r="D290" s="85">
        <v>99124</v>
      </c>
      <c r="E290" s="85"/>
      <c r="F290" s="85"/>
      <c r="G290" s="85">
        <v>4530</v>
      </c>
      <c r="H290" s="85"/>
      <c r="I290" s="85"/>
      <c r="J290" s="85"/>
      <c r="K290" s="88">
        <f t="shared" si="33"/>
        <v>336567</v>
      </c>
      <c r="L290" s="19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3">
      <c r="A291" s="164"/>
      <c r="B291" s="91" t="s">
        <v>462</v>
      </c>
      <c r="C291" s="85">
        <v>118883</v>
      </c>
      <c r="D291" s="85">
        <v>73789</v>
      </c>
      <c r="E291" s="85"/>
      <c r="F291" s="85"/>
      <c r="G291" s="85">
        <v>350</v>
      </c>
      <c r="H291" s="85"/>
      <c r="I291" s="85"/>
      <c r="J291" s="85"/>
      <c r="K291" s="88">
        <f t="shared" si="33"/>
        <v>193022</v>
      </c>
      <c r="L291" s="19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3">
      <c r="A292" s="164"/>
      <c r="B292" s="91" t="s">
        <v>463</v>
      </c>
      <c r="C292" s="85">
        <v>114029</v>
      </c>
      <c r="D292" s="85">
        <v>37590</v>
      </c>
      <c r="E292" s="85"/>
      <c r="F292" s="85"/>
      <c r="G292" s="85">
        <v>400</v>
      </c>
      <c r="H292" s="85"/>
      <c r="I292" s="85"/>
      <c r="J292" s="85"/>
      <c r="K292" s="88">
        <f t="shared" ref="K292:K300" si="43">SUM(C292:J292)</f>
        <v>152019</v>
      </c>
      <c r="L292" s="19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3">
      <c r="A293" s="164"/>
      <c r="B293" s="91" t="s">
        <v>464</v>
      </c>
      <c r="C293" s="85">
        <v>12137</v>
      </c>
      <c r="D293" s="85">
        <v>9516</v>
      </c>
      <c r="E293" s="85"/>
      <c r="F293" s="85"/>
      <c r="G293" s="85">
        <v>900</v>
      </c>
      <c r="H293" s="85"/>
      <c r="I293" s="85"/>
      <c r="J293" s="85"/>
      <c r="K293" s="88">
        <f t="shared" si="43"/>
        <v>22553</v>
      </c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3">
      <c r="A294" s="164"/>
      <c r="B294" s="91" t="s">
        <v>465</v>
      </c>
      <c r="C294" s="85">
        <v>48970</v>
      </c>
      <c r="D294" s="85">
        <v>10551</v>
      </c>
      <c r="E294" s="85"/>
      <c r="F294" s="85"/>
      <c r="G294" s="85">
        <v>300</v>
      </c>
      <c r="H294" s="85">
        <v>250</v>
      </c>
      <c r="I294" s="85"/>
      <c r="J294" s="85"/>
      <c r="K294" s="88">
        <f t="shared" si="43"/>
        <v>60071</v>
      </c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3">
      <c r="A295" s="164"/>
      <c r="B295" s="91" t="s">
        <v>466</v>
      </c>
      <c r="C295" s="85">
        <v>10550</v>
      </c>
      <c r="D295" s="85">
        <v>3130</v>
      </c>
      <c r="E295" s="85"/>
      <c r="F295" s="85"/>
      <c r="G295" s="85"/>
      <c r="H295" s="85"/>
      <c r="I295" s="85"/>
      <c r="J295" s="85"/>
      <c r="K295" s="88">
        <f t="shared" si="43"/>
        <v>13680</v>
      </c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27.75" customHeight="1" x14ac:dyDescent="0.3">
      <c r="A296" s="165" t="s">
        <v>467</v>
      </c>
      <c r="B296" s="142" t="s">
        <v>468</v>
      </c>
      <c r="C296" s="123">
        <f>C297+C298+C299</f>
        <v>31758</v>
      </c>
      <c r="D296" s="123">
        <f t="shared" ref="D296:K296" si="44">D297+D298+D299</f>
        <v>75300</v>
      </c>
      <c r="E296" s="123">
        <f t="shared" si="44"/>
        <v>16102</v>
      </c>
      <c r="F296" s="123">
        <f t="shared" si="44"/>
        <v>0</v>
      </c>
      <c r="G296" s="123">
        <f t="shared" si="44"/>
        <v>0</v>
      </c>
      <c r="H296" s="123">
        <f t="shared" si="44"/>
        <v>41000</v>
      </c>
      <c r="I296" s="123">
        <f t="shared" si="44"/>
        <v>80000</v>
      </c>
      <c r="J296" s="123">
        <f t="shared" si="44"/>
        <v>0</v>
      </c>
      <c r="K296" s="123">
        <f t="shared" si="44"/>
        <v>244160</v>
      </c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3">
      <c r="A297" s="84" t="s">
        <v>467</v>
      </c>
      <c r="B297" s="91" t="s">
        <v>469</v>
      </c>
      <c r="C297" s="108"/>
      <c r="D297" s="108">
        <v>70000</v>
      </c>
      <c r="E297" s="85"/>
      <c r="F297" s="85"/>
      <c r="G297" s="85"/>
      <c r="H297" s="85"/>
      <c r="I297" s="85"/>
      <c r="J297" s="85"/>
      <c r="K297" s="88">
        <f t="shared" si="43"/>
        <v>70000</v>
      </c>
      <c r="L297" s="5"/>
      <c r="M297" s="5"/>
      <c r="N297" s="5"/>
      <c r="O297" s="5"/>
      <c r="P297" s="5"/>
      <c r="Q297" s="5"/>
      <c r="R297" s="5"/>
    </row>
    <row r="298" spans="1:26" ht="29.25" customHeight="1" x14ac:dyDescent="0.3">
      <c r="A298" s="166" t="s">
        <v>467</v>
      </c>
      <c r="B298" s="84" t="s">
        <v>470</v>
      </c>
      <c r="C298" s="124"/>
      <c r="D298" s="85"/>
      <c r="E298" s="85"/>
      <c r="F298" s="85"/>
      <c r="G298" s="85"/>
      <c r="H298" s="85">
        <v>41000</v>
      </c>
      <c r="I298" s="85">
        <v>80000</v>
      </c>
      <c r="J298" s="85"/>
      <c r="K298" s="88">
        <f t="shared" si="43"/>
        <v>121000</v>
      </c>
      <c r="L298" s="5"/>
      <c r="M298" s="5"/>
      <c r="N298" s="5"/>
      <c r="O298" s="5"/>
      <c r="P298" s="5"/>
      <c r="Q298" s="5"/>
      <c r="R298" s="5"/>
    </row>
    <row r="299" spans="1:26" ht="14.25" customHeight="1" x14ac:dyDescent="0.3">
      <c r="A299" s="164" t="s">
        <v>467</v>
      </c>
      <c r="B299" s="84" t="s">
        <v>471</v>
      </c>
      <c r="C299" s="103">
        <v>31758</v>
      </c>
      <c r="D299" s="85">
        <v>5300</v>
      </c>
      <c r="E299" s="85">
        <v>16102</v>
      </c>
      <c r="F299" s="85"/>
      <c r="G299" s="85"/>
      <c r="H299" s="85"/>
      <c r="I299" s="85"/>
      <c r="J299" s="85"/>
      <c r="K299" s="88">
        <f t="shared" si="43"/>
        <v>53160</v>
      </c>
      <c r="L299" s="5"/>
      <c r="M299" s="5"/>
      <c r="N299" s="5"/>
      <c r="O299" s="5"/>
      <c r="P299" s="5"/>
      <c r="Q299" s="5"/>
      <c r="R299" s="5"/>
    </row>
    <row r="300" spans="1:26" ht="14.4" x14ac:dyDescent="0.3">
      <c r="A300" s="167"/>
      <c r="B300" s="168" t="s">
        <v>48</v>
      </c>
      <c r="C300" s="169">
        <f t="shared" ref="C300:J300" si="45">C4+C25+C27+C38+C54+C95+C108+C188+C260</f>
        <v>13586057</v>
      </c>
      <c r="D300" s="169">
        <f t="shared" si="45"/>
        <v>5594466</v>
      </c>
      <c r="E300" s="170">
        <f t="shared" si="45"/>
        <v>165310</v>
      </c>
      <c r="F300" s="170">
        <f t="shared" si="45"/>
        <v>17704</v>
      </c>
      <c r="G300" s="170">
        <f t="shared" si="45"/>
        <v>1788880</v>
      </c>
      <c r="H300" s="170">
        <f t="shared" si="45"/>
        <v>954110</v>
      </c>
      <c r="I300" s="170">
        <f t="shared" si="45"/>
        <v>341468</v>
      </c>
      <c r="J300" s="170">
        <f t="shared" si="45"/>
        <v>13999</v>
      </c>
      <c r="K300" s="170">
        <f t="shared" si="43"/>
        <v>22461994</v>
      </c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3.5" customHeight="1" x14ac:dyDescent="0.3">
      <c r="A301" s="2"/>
      <c r="B301" s="2"/>
      <c r="C301" s="5"/>
      <c r="D301" s="5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spans="1:26" ht="14.25" customHeight="1" x14ac:dyDescent="0.3">
      <c r="A302" s="2"/>
      <c r="B302" s="2"/>
      <c r="C302" s="5"/>
      <c r="D302" s="5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spans="1:26" ht="14.4" x14ac:dyDescent="0.3">
      <c r="A303" s="2"/>
      <c r="B303" s="189" t="s">
        <v>456</v>
      </c>
      <c r="C303" s="190"/>
      <c r="D303" s="190"/>
      <c r="E303" s="190"/>
      <c r="F303" s="190"/>
      <c r="G303" s="190"/>
      <c r="H303" s="190"/>
      <c r="I303" s="190"/>
      <c r="J303" s="2"/>
      <c r="K303" s="2"/>
      <c r="L303" s="2"/>
      <c r="M303" s="2"/>
      <c r="N303" s="2"/>
      <c r="O303" s="2"/>
      <c r="P303" s="2"/>
    </row>
    <row r="304" spans="1:26" ht="14.4" x14ac:dyDescent="0.3">
      <c r="A304" s="2"/>
      <c r="B304" s="2"/>
      <c r="C304" s="5"/>
      <c r="D304" s="5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spans="1:16" ht="18" customHeight="1" x14ac:dyDescent="0.3">
      <c r="A305" s="2"/>
      <c r="B305" s="2"/>
      <c r="C305" s="5"/>
      <c r="D305" s="5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 spans="1:16" ht="24.75" customHeight="1" x14ac:dyDescent="0.3">
      <c r="A306" s="2"/>
      <c r="B306" s="2"/>
      <c r="C306" s="5"/>
      <c r="D306" s="5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spans="1:16" ht="17.25" customHeight="1" x14ac:dyDescent="0.3">
      <c r="A307" s="2"/>
      <c r="B307" s="2"/>
      <c r="C307" s="5"/>
      <c r="D307" s="5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 spans="1:16" ht="21" customHeight="1" x14ac:dyDescent="0.3">
      <c r="A308" s="2"/>
      <c r="B308" s="2"/>
      <c r="C308" s="5"/>
      <c r="D308" s="5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 spans="1:16" ht="18" customHeight="1" x14ac:dyDescent="0.3">
      <c r="A309" s="2"/>
      <c r="B309" s="2"/>
      <c r="C309" s="5"/>
      <c r="D309" s="5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 spans="1:16" ht="21" customHeight="1" x14ac:dyDescent="0.3">
      <c r="A310" s="2"/>
      <c r="B310" s="2"/>
      <c r="C310" s="5"/>
      <c r="D310" s="5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 spans="1:16" ht="23.25" customHeight="1" x14ac:dyDescent="0.3">
      <c r="A311" s="2"/>
      <c r="B311" s="2"/>
      <c r="C311" s="5"/>
      <c r="D311" s="5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spans="1:16" ht="20.25" customHeight="1" x14ac:dyDescent="0.3">
      <c r="A312" s="2"/>
      <c r="B312" s="2"/>
      <c r="C312" s="5"/>
      <c r="D312" s="5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 spans="1:16" ht="21" customHeight="1" x14ac:dyDescent="0.3">
      <c r="A313" s="2"/>
      <c r="B313" s="2"/>
      <c r="C313" s="5"/>
      <c r="D313" s="5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 spans="1:16" ht="18.75" customHeight="1" x14ac:dyDescent="0.3">
      <c r="A314" s="2"/>
      <c r="B314" s="2"/>
      <c r="C314" s="5"/>
      <c r="D314" s="5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spans="1:16" ht="14.4" x14ac:dyDescent="0.3">
      <c r="A315" s="2"/>
      <c r="B315" s="2"/>
      <c r="C315" s="5"/>
      <c r="D315" s="5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 spans="1:16" ht="14.25" customHeight="1" x14ac:dyDescent="0.3">
      <c r="A316" s="2"/>
      <c r="B316" s="2"/>
      <c r="C316" s="5"/>
      <c r="D316" s="5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</row>
    <row r="317" spans="1:16" ht="14.4" x14ac:dyDescent="0.3">
      <c r="A317" s="2"/>
      <c r="B317" s="2"/>
      <c r="C317" s="5"/>
      <c r="D317" s="5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</row>
    <row r="318" spans="1:16" ht="14.4" x14ac:dyDescent="0.3">
      <c r="A318" s="2"/>
      <c r="B318" s="2"/>
      <c r="C318" s="5"/>
      <c r="D318" s="5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</row>
    <row r="319" spans="1:16" ht="17.25" customHeight="1" x14ac:dyDescent="0.3">
      <c r="A319" s="2"/>
      <c r="B319" s="2"/>
      <c r="C319" s="5"/>
      <c r="D319" s="5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</row>
    <row r="320" spans="1:16" ht="14.4" x14ac:dyDescent="0.3">
      <c r="A320" s="2"/>
      <c r="B320" s="2"/>
      <c r="C320" s="5"/>
      <c r="D320" s="5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</row>
    <row r="321" spans="1:16" ht="14.4" x14ac:dyDescent="0.3">
      <c r="A321" s="2"/>
      <c r="B321" s="2"/>
      <c r="C321" s="5"/>
      <c r="D321" s="5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</row>
    <row r="322" spans="1:16" ht="14.4" x14ac:dyDescent="0.3">
      <c r="A322" s="2"/>
      <c r="B322" s="2"/>
      <c r="C322" s="5"/>
      <c r="D322" s="5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</row>
    <row r="323" spans="1:16" ht="14.4" x14ac:dyDescent="0.3">
      <c r="A323" s="2"/>
      <c r="B323" s="2"/>
      <c r="C323" s="5"/>
      <c r="D323" s="5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</row>
    <row r="324" spans="1:16" ht="14.4" x14ac:dyDescent="0.3">
      <c r="A324" s="2"/>
      <c r="B324" s="2"/>
      <c r="C324" s="5"/>
      <c r="D324" s="5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</row>
    <row r="325" spans="1:16" ht="14.4" x14ac:dyDescent="0.3">
      <c r="A325" s="2"/>
      <c r="B325" s="2"/>
      <c r="C325" s="5"/>
      <c r="D325" s="5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</row>
    <row r="326" spans="1:16" ht="14.4" x14ac:dyDescent="0.3">
      <c r="A326" s="2"/>
      <c r="B326" s="2"/>
      <c r="C326" s="5"/>
      <c r="D326" s="5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 spans="1:16" ht="14.4" x14ac:dyDescent="0.3">
      <c r="A327" s="2"/>
      <c r="B327" s="2"/>
      <c r="C327" s="5"/>
      <c r="D327" s="5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</row>
    <row r="328" spans="1:16" ht="14.4" x14ac:dyDescent="0.3">
      <c r="A328" s="2"/>
      <c r="B328" s="2"/>
      <c r="C328" s="5"/>
      <c r="D328" s="5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</row>
    <row r="329" spans="1:16" ht="14.4" x14ac:dyDescent="0.3">
      <c r="A329" s="2"/>
      <c r="B329" s="2"/>
      <c r="C329" s="5"/>
      <c r="D329" s="5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spans="1:16" ht="14.4" x14ac:dyDescent="0.3">
      <c r="A330" s="2"/>
      <c r="B330" s="2"/>
      <c r="C330" s="5"/>
      <c r="D330" s="5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</row>
    <row r="331" spans="1:16" ht="14.4" x14ac:dyDescent="0.3">
      <c r="A331" s="2"/>
      <c r="B331" s="2"/>
      <c r="C331" s="5"/>
      <c r="D331" s="5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</row>
    <row r="332" spans="1:16" ht="14.4" x14ac:dyDescent="0.3">
      <c r="A332" s="2"/>
      <c r="B332" s="2"/>
      <c r="C332" s="5"/>
      <c r="D332" s="5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</row>
    <row r="333" spans="1:16" ht="14.4" x14ac:dyDescent="0.3">
      <c r="A333" s="2"/>
      <c r="B333" s="2"/>
      <c r="C333" s="5"/>
      <c r="D333" s="5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</row>
    <row r="334" spans="1:16" ht="14.4" x14ac:dyDescent="0.3">
      <c r="A334" s="2"/>
      <c r="B334" s="2"/>
      <c r="C334" s="5"/>
      <c r="D334" s="5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</row>
    <row r="335" spans="1:16" ht="14.4" x14ac:dyDescent="0.3">
      <c r="A335" s="2"/>
      <c r="B335" s="2"/>
      <c r="C335" s="5"/>
      <c r="D335" s="5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</row>
    <row r="336" spans="1:16" ht="14.4" x14ac:dyDescent="0.3">
      <c r="A336" s="2"/>
      <c r="B336" s="2"/>
      <c r="C336" s="5"/>
      <c r="D336" s="5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</row>
    <row r="337" spans="1:16" ht="14.4" x14ac:dyDescent="0.3">
      <c r="A337" s="2"/>
      <c r="B337" s="2"/>
      <c r="C337" s="5"/>
      <c r="D337" s="5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</row>
    <row r="338" spans="1:16" ht="14.4" x14ac:dyDescent="0.3">
      <c r="A338" s="2"/>
      <c r="B338" s="2"/>
      <c r="C338" s="5"/>
      <c r="D338" s="5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</row>
    <row r="339" spans="1:16" ht="14.4" x14ac:dyDescent="0.3">
      <c r="A339" s="2"/>
      <c r="B339" s="2"/>
      <c r="C339" s="5"/>
      <c r="D339" s="5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</row>
    <row r="340" spans="1:16" ht="14.4" x14ac:dyDescent="0.3">
      <c r="A340" s="2"/>
      <c r="B340" s="2"/>
      <c r="C340" s="5"/>
      <c r="D340" s="5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</row>
    <row r="341" spans="1:16" ht="14.4" x14ac:dyDescent="0.3">
      <c r="A341" s="2"/>
      <c r="B341" s="2"/>
      <c r="C341" s="5"/>
      <c r="D341" s="5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</row>
    <row r="342" spans="1:16" ht="14.4" x14ac:dyDescent="0.3">
      <c r="A342" s="2"/>
      <c r="B342" s="2"/>
      <c r="C342" s="5"/>
      <c r="D342" s="5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</row>
    <row r="343" spans="1:16" ht="14.4" x14ac:dyDescent="0.3">
      <c r="A343" s="2"/>
      <c r="B343" s="2"/>
      <c r="C343" s="5"/>
      <c r="D343" s="5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</row>
    <row r="344" spans="1:16" ht="14.4" x14ac:dyDescent="0.3">
      <c r="A344" s="2"/>
      <c r="B344" s="2"/>
      <c r="C344" s="5"/>
      <c r="D344" s="5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</row>
    <row r="345" spans="1:16" ht="14.4" x14ac:dyDescent="0.3">
      <c r="A345" s="2"/>
      <c r="B345" s="2"/>
      <c r="C345" s="5"/>
      <c r="D345" s="5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</row>
    <row r="346" spans="1:16" ht="14.4" x14ac:dyDescent="0.3">
      <c r="A346" s="2"/>
      <c r="B346" s="2"/>
      <c r="C346" s="5"/>
      <c r="D346" s="5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</row>
    <row r="347" spans="1:16" ht="14.4" x14ac:dyDescent="0.3">
      <c r="A347" s="2"/>
      <c r="B347" s="2"/>
      <c r="C347" s="5"/>
      <c r="D347" s="5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</row>
    <row r="348" spans="1:16" ht="14.4" x14ac:dyDescent="0.3">
      <c r="A348" s="2"/>
      <c r="B348" s="2"/>
      <c r="C348" s="5"/>
      <c r="D348" s="5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</row>
    <row r="349" spans="1:16" ht="14.4" x14ac:dyDescent="0.3">
      <c r="A349" s="2"/>
      <c r="B349" s="2"/>
      <c r="C349" s="5"/>
      <c r="D349" s="5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</row>
    <row r="350" spans="1:16" ht="14.4" x14ac:dyDescent="0.3">
      <c r="A350" s="2"/>
      <c r="B350" s="2"/>
      <c r="C350" s="5"/>
      <c r="D350" s="5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</row>
    <row r="351" spans="1:16" ht="14.4" x14ac:dyDescent="0.3">
      <c r="A351" s="2"/>
      <c r="B351" s="2"/>
      <c r="C351" s="5"/>
      <c r="D351" s="5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</row>
    <row r="352" spans="1:16" ht="14.4" x14ac:dyDescent="0.3">
      <c r="A352" s="2"/>
      <c r="B352" s="2"/>
      <c r="C352" s="5"/>
      <c r="D352" s="5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</row>
    <row r="353" spans="1:16" ht="14.4" x14ac:dyDescent="0.3">
      <c r="A353" s="2"/>
      <c r="B353" s="2"/>
      <c r="C353" s="5"/>
      <c r="D353" s="5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</row>
    <row r="354" spans="1:16" ht="14.4" x14ac:dyDescent="0.3">
      <c r="A354" s="2"/>
      <c r="B354" s="2"/>
      <c r="C354" s="5"/>
      <c r="D354" s="5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</row>
    <row r="355" spans="1:16" ht="14.4" x14ac:dyDescent="0.3">
      <c r="A355" s="2"/>
      <c r="B355" s="2"/>
      <c r="C355" s="5"/>
      <c r="D355" s="5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</row>
    <row r="356" spans="1:16" ht="14.4" x14ac:dyDescent="0.3">
      <c r="A356" s="2"/>
      <c r="B356" s="2"/>
      <c r="C356" s="5"/>
      <c r="D356" s="5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</row>
    <row r="357" spans="1:16" ht="14.4" x14ac:dyDescent="0.3">
      <c r="A357" s="2"/>
      <c r="B357" s="2"/>
      <c r="C357" s="5"/>
      <c r="D357" s="5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</row>
    <row r="358" spans="1:16" ht="14.4" x14ac:dyDescent="0.3">
      <c r="A358" s="2"/>
      <c r="B358" s="2"/>
      <c r="C358" s="5"/>
      <c r="D358" s="5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</row>
    <row r="359" spans="1:16" ht="14.4" x14ac:dyDescent="0.3">
      <c r="A359" s="2"/>
      <c r="B359" s="2"/>
      <c r="C359" s="5"/>
      <c r="D359" s="5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</row>
    <row r="360" spans="1:16" ht="14.4" x14ac:dyDescent="0.3">
      <c r="A360" s="2"/>
      <c r="B360" s="2"/>
      <c r="C360" s="5"/>
      <c r="D360" s="5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</row>
    <row r="361" spans="1:16" ht="14.4" x14ac:dyDescent="0.3">
      <c r="A361" s="2"/>
      <c r="B361" s="2"/>
      <c r="C361" s="5"/>
      <c r="D361" s="5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</row>
    <row r="362" spans="1:16" ht="14.4" x14ac:dyDescent="0.3">
      <c r="A362" s="2"/>
      <c r="B362" s="2"/>
      <c r="C362" s="5"/>
      <c r="D362" s="5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</row>
    <row r="363" spans="1:16" ht="14.4" x14ac:dyDescent="0.3">
      <c r="A363" s="2"/>
      <c r="B363" s="2"/>
      <c r="C363" s="5"/>
      <c r="D363" s="5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</row>
    <row r="364" spans="1:16" ht="14.4" x14ac:dyDescent="0.3">
      <c r="A364" s="2"/>
      <c r="B364" s="2"/>
      <c r="C364" s="5"/>
      <c r="D364" s="5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</row>
    <row r="365" spans="1:16" ht="14.4" x14ac:dyDescent="0.3">
      <c r="A365" s="2"/>
      <c r="B365" s="2"/>
      <c r="C365" s="5"/>
      <c r="D365" s="5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</row>
    <row r="366" spans="1:16" ht="14.4" x14ac:dyDescent="0.3">
      <c r="A366" s="2"/>
      <c r="B366" s="2"/>
      <c r="C366" s="5"/>
      <c r="D366" s="5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</row>
    <row r="367" spans="1:16" ht="14.4" x14ac:dyDescent="0.3">
      <c r="A367" s="2"/>
      <c r="B367" s="2"/>
      <c r="C367" s="5"/>
      <c r="D367" s="5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</row>
    <row r="368" spans="1:16" ht="14.4" x14ac:dyDescent="0.3">
      <c r="A368" s="2"/>
      <c r="B368" s="2"/>
      <c r="C368" s="5"/>
      <c r="D368" s="5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</row>
    <row r="369" spans="1:16" ht="14.4" x14ac:dyDescent="0.3">
      <c r="A369" s="2"/>
      <c r="B369" s="2"/>
      <c r="C369" s="5"/>
      <c r="D369" s="5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</row>
    <row r="370" spans="1:16" ht="14.4" x14ac:dyDescent="0.3">
      <c r="A370" s="2"/>
      <c r="B370" s="2"/>
      <c r="C370" s="5"/>
      <c r="D370" s="5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</row>
    <row r="371" spans="1:16" ht="14.4" x14ac:dyDescent="0.3">
      <c r="A371" s="2"/>
      <c r="B371" s="2"/>
      <c r="C371" s="5"/>
      <c r="D371" s="5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</row>
    <row r="372" spans="1:16" ht="14.4" x14ac:dyDescent="0.3">
      <c r="A372" s="2"/>
      <c r="B372" s="2"/>
      <c r="C372" s="5"/>
      <c r="D372" s="5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</row>
    <row r="373" spans="1:16" ht="14.4" x14ac:dyDescent="0.3">
      <c r="A373" s="2"/>
      <c r="B373" s="2"/>
      <c r="C373" s="5"/>
      <c r="D373" s="5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</row>
    <row r="374" spans="1:16" ht="14.4" x14ac:dyDescent="0.3">
      <c r="A374" s="2"/>
      <c r="B374" s="2"/>
      <c r="C374" s="5"/>
      <c r="D374" s="5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</row>
    <row r="375" spans="1:16" ht="14.4" x14ac:dyDescent="0.3">
      <c r="A375" s="2"/>
      <c r="B375" s="2"/>
      <c r="C375" s="5"/>
      <c r="D375" s="5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</row>
    <row r="376" spans="1:16" ht="14.4" x14ac:dyDescent="0.3">
      <c r="A376" s="2"/>
      <c r="B376" s="2"/>
      <c r="C376" s="5"/>
      <c r="D376" s="5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</row>
    <row r="377" spans="1:16" ht="14.4" x14ac:dyDescent="0.3">
      <c r="A377" s="2"/>
      <c r="B377" s="2"/>
      <c r="C377" s="5"/>
      <c r="D377" s="5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</row>
    <row r="378" spans="1:16" ht="14.4" x14ac:dyDescent="0.3">
      <c r="A378" s="2"/>
      <c r="B378" s="2"/>
      <c r="C378" s="5"/>
      <c r="D378" s="5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</row>
    <row r="379" spans="1:16" ht="14.4" x14ac:dyDescent="0.3">
      <c r="A379" s="2"/>
      <c r="B379" s="2"/>
      <c r="C379" s="5"/>
      <c r="D379" s="5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</row>
    <row r="380" spans="1:16" ht="14.4" x14ac:dyDescent="0.3">
      <c r="A380" s="2"/>
      <c r="B380" s="2"/>
      <c r="C380" s="5"/>
      <c r="D380" s="5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</row>
    <row r="381" spans="1:16" ht="14.4" x14ac:dyDescent="0.3">
      <c r="A381" s="2"/>
      <c r="B381" s="2"/>
      <c r="C381" s="5"/>
      <c r="D381" s="5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</row>
    <row r="382" spans="1:16" ht="14.4" x14ac:dyDescent="0.3">
      <c r="A382" s="2"/>
      <c r="B382" s="2"/>
      <c r="C382" s="5"/>
      <c r="D382" s="5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</row>
    <row r="383" spans="1:16" ht="14.4" x14ac:dyDescent="0.3">
      <c r="A383" s="2"/>
      <c r="B383" s="2"/>
      <c r="C383" s="5"/>
      <c r="D383" s="5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</row>
    <row r="384" spans="1:16" ht="14.4" x14ac:dyDescent="0.3">
      <c r="A384" s="2"/>
      <c r="B384" s="2"/>
      <c r="C384" s="5"/>
      <c r="D384" s="5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</row>
    <row r="385" spans="1:16" ht="14.4" x14ac:dyDescent="0.3">
      <c r="A385" s="2"/>
      <c r="B385" s="2"/>
      <c r="C385" s="5"/>
      <c r="D385" s="5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</row>
    <row r="386" spans="1:16" ht="14.4" x14ac:dyDescent="0.3">
      <c r="A386" s="2"/>
      <c r="B386" s="2"/>
      <c r="C386" s="5"/>
      <c r="D386" s="5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</row>
    <row r="387" spans="1:16" ht="14.4" x14ac:dyDescent="0.3">
      <c r="A387" s="2"/>
      <c r="B387" s="2"/>
      <c r="C387" s="5"/>
      <c r="D387" s="5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</row>
    <row r="388" spans="1:16" ht="14.4" x14ac:dyDescent="0.3">
      <c r="A388" s="2"/>
      <c r="B388" s="2"/>
      <c r="C388" s="5"/>
      <c r="D388" s="5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</row>
    <row r="389" spans="1:16" ht="14.4" x14ac:dyDescent="0.3">
      <c r="A389" s="2"/>
      <c r="B389" s="2"/>
      <c r="C389" s="5"/>
      <c r="D389" s="5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</row>
    <row r="390" spans="1:16" ht="14.4" x14ac:dyDescent="0.3">
      <c r="A390" s="2"/>
      <c r="B390" s="2"/>
      <c r="C390" s="5"/>
      <c r="D390" s="5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</row>
    <row r="391" spans="1:16" ht="14.4" x14ac:dyDescent="0.3">
      <c r="A391" s="2"/>
      <c r="B391" s="2"/>
      <c r="C391" s="5"/>
      <c r="D391" s="5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</row>
    <row r="392" spans="1:16" ht="14.4" x14ac:dyDescent="0.3">
      <c r="A392" s="2"/>
      <c r="B392" s="2"/>
      <c r="C392" s="5"/>
      <c r="D392" s="5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</row>
    <row r="393" spans="1:16" ht="14.4" x14ac:dyDescent="0.3">
      <c r="A393" s="2"/>
      <c r="B393" s="2"/>
      <c r="C393" s="5"/>
      <c r="D393" s="5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</row>
    <row r="394" spans="1:16" ht="14.4" x14ac:dyDescent="0.3">
      <c r="A394" s="2"/>
      <c r="B394" s="2"/>
      <c r="C394" s="5"/>
      <c r="D394" s="5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</row>
    <row r="395" spans="1:16" ht="14.4" x14ac:dyDescent="0.3">
      <c r="A395" s="2"/>
      <c r="B395" s="2"/>
      <c r="C395" s="5"/>
      <c r="D395" s="5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</row>
    <row r="396" spans="1:16" ht="14.4" x14ac:dyDescent="0.3">
      <c r="A396" s="2"/>
      <c r="B396" s="2"/>
      <c r="C396" s="5"/>
      <c r="D396" s="5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</row>
    <row r="397" spans="1:16" ht="14.4" x14ac:dyDescent="0.3">
      <c r="A397" s="2"/>
      <c r="B397" s="2"/>
      <c r="C397" s="5"/>
      <c r="D397" s="5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</row>
    <row r="398" spans="1:16" ht="14.4" x14ac:dyDescent="0.3">
      <c r="A398" s="2"/>
      <c r="B398" s="2"/>
      <c r="C398" s="5"/>
      <c r="D398" s="5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</row>
    <row r="399" spans="1:16" ht="14.4" x14ac:dyDescent="0.3">
      <c r="A399" s="2"/>
      <c r="B399" s="2"/>
      <c r="C399" s="5"/>
      <c r="D399" s="5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</row>
    <row r="400" spans="1:16" ht="14.4" x14ac:dyDescent="0.3">
      <c r="A400" s="2"/>
      <c r="B400" s="2"/>
      <c r="C400" s="5"/>
      <c r="D400" s="5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</row>
    <row r="401" spans="1:16" ht="14.4" x14ac:dyDescent="0.3">
      <c r="A401" s="2"/>
      <c r="B401" s="2"/>
      <c r="C401" s="5"/>
      <c r="D401" s="5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</row>
    <row r="402" spans="1:16" ht="14.4" x14ac:dyDescent="0.3">
      <c r="A402" s="2"/>
      <c r="B402" s="2"/>
      <c r="C402" s="5"/>
      <c r="D402" s="5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</row>
    <row r="403" spans="1:16" ht="14.4" x14ac:dyDescent="0.3">
      <c r="A403" s="2"/>
      <c r="B403" s="2"/>
      <c r="C403" s="5"/>
      <c r="D403" s="5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</row>
    <row r="404" spans="1:16" ht="14.4" x14ac:dyDescent="0.3">
      <c r="A404" s="2"/>
      <c r="B404" s="2"/>
      <c r="C404" s="5"/>
      <c r="D404" s="5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</row>
    <row r="405" spans="1:16" ht="14.4" x14ac:dyDescent="0.3">
      <c r="A405" s="2"/>
      <c r="B405" s="2"/>
      <c r="C405" s="5"/>
      <c r="D405" s="5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</row>
    <row r="406" spans="1:16" ht="14.4" x14ac:dyDescent="0.3">
      <c r="A406" s="2"/>
      <c r="B406" s="2"/>
      <c r="C406" s="5"/>
      <c r="D406" s="5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</row>
    <row r="407" spans="1:16" ht="14.4" x14ac:dyDescent="0.3">
      <c r="A407" s="2"/>
      <c r="B407" s="2"/>
      <c r="C407" s="5"/>
      <c r="D407" s="5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</row>
    <row r="408" spans="1:16" ht="14.4" x14ac:dyDescent="0.3">
      <c r="A408" s="2"/>
      <c r="B408" s="2"/>
      <c r="C408" s="5"/>
      <c r="D408" s="5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</row>
    <row r="409" spans="1:16" ht="14.4" x14ac:dyDescent="0.3">
      <c r="A409" s="2"/>
      <c r="B409" s="2"/>
      <c r="C409" s="5"/>
      <c r="D409" s="5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</row>
    <row r="410" spans="1:16" ht="14.4" x14ac:dyDescent="0.3">
      <c r="A410" s="2"/>
      <c r="B410" s="2"/>
      <c r="C410" s="5"/>
      <c r="D410" s="5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</row>
    <row r="411" spans="1:16" ht="14.4" x14ac:dyDescent="0.3">
      <c r="A411" s="2"/>
      <c r="B411" s="2"/>
      <c r="C411" s="5"/>
      <c r="D411" s="5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</row>
    <row r="412" spans="1:16" ht="14.4" x14ac:dyDescent="0.3">
      <c r="A412" s="2"/>
      <c r="B412" s="2"/>
      <c r="C412" s="5"/>
      <c r="D412" s="5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</row>
    <row r="413" spans="1:16" ht="14.4" x14ac:dyDescent="0.3">
      <c r="A413" s="2"/>
      <c r="B413" s="2"/>
      <c r="C413" s="5"/>
      <c r="D413" s="5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</row>
    <row r="414" spans="1:16" ht="14.4" x14ac:dyDescent="0.3">
      <c r="A414" s="2"/>
      <c r="B414" s="2"/>
      <c r="C414" s="5"/>
      <c r="D414" s="5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</row>
    <row r="415" spans="1:16" ht="14.4" x14ac:dyDescent="0.3">
      <c r="A415" s="2"/>
      <c r="B415" s="2"/>
      <c r="C415" s="5"/>
      <c r="D415" s="5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</row>
    <row r="416" spans="1:16" ht="14.4" x14ac:dyDescent="0.3">
      <c r="A416" s="2"/>
      <c r="B416" s="2"/>
      <c r="C416" s="5"/>
      <c r="D416" s="5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</row>
    <row r="417" spans="1:16" ht="14.4" x14ac:dyDescent="0.3">
      <c r="A417" s="2"/>
      <c r="B417" s="2"/>
      <c r="C417" s="5"/>
      <c r="D417" s="5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</row>
    <row r="418" spans="1:16" ht="14.4" x14ac:dyDescent="0.3">
      <c r="A418" s="2"/>
      <c r="B418" s="2"/>
      <c r="C418" s="5"/>
      <c r="D418" s="5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</row>
    <row r="419" spans="1:16" ht="14.4" x14ac:dyDescent="0.3">
      <c r="A419" s="2"/>
      <c r="B419" s="2"/>
      <c r="C419" s="5"/>
      <c r="D419" s="5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</row>
    <row r="420" spans="1:16" ht="14.4" x14ac:dyDescent="0.3">
      <c r="A420" s="2"/>
      <c r="B420" s="2"/>
      <c r="C420" s="5"/>
      <c r="D420" s="5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</row>
    <row r="421" spans="1:16" ht="14.4" x14ac:dyDescent="0.3">
      <c r="A421" s="2"/>
      <c r="B421" s="2"/>
      <c r="C421" s="5"/>
      <c r="D421" s="5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</row>
    <row r="422" spans="1:16" ht="14.4" x14ac:dyDescent="0.3">
      <c r="A422" s="2"/>
      <c r="B422" s="2"/>
      <c r="C422" s="5"/>
      <c r="D422" s="5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</row>
    <row r="423" spans="1:16" ht="14.4" x14ac:dyDescent="0.3">
      <c r="A423" s="2"/>
      <c r="B423" s="2"/>
      <c r="C423" s="5"/>
      <c r="D423" s="5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</row>
    <row r="424" spans="1:16" ht="14.4" x14ac:dyDescent="0.3">
      <c r="A424" s="2"/>
      <c r="B424" s="2"/>
      <c r="C424" s="5"/>
      <c r="D424" s="5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</row>
    <row r="425" spans="1:16" ht="14.4" x14ac:dyDescent="0.3">
      <c r="A425" s="2"/>
      <c r="B425" s="2"/>
      <c r="C425" s="5"/>
      <c r="D425" s="5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</row>
    <row r="426" spans="1:16" ht="14.4" x14ac:dyDescent="0.3">
      <c r="A426" s="2"/>
      <c r="B426" s="2"/>
      <c r="C426" s="5"/>
      <c r="D426" s="5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</row>
    <row r="427" spans="1:16" ht="14.4" x14ac:dyDescent="0.3">
      <c r="A427" s="2"/>
      <c r="B427" s="2"/>
      <c r="C427" s="5"/>
      <c r="D427" s="5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</row>
    <row r="428" spans="1:16" ht="14.4" x14ac:dyDescent="0.3">
      <c r="A428" s="2"/>
      <c r="B428" s="2"/>
      <c r="C428" s="5"/>
      <c r="D428" s="5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</row>
    <row r="429" spans="1:16" ht="14.4" x14ac:dyDescent="0.3">
      <c r="A429" s="2"/>
      <c r="B429" s="2"/>
      <c r="C429" s="5"/>
      <c r="D429" s="5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</row>
    <row r="430" spans="1:16" ht="14.4" x14ac:dyDescent="0.3">
      <c r="A430" s="2"/>
      <c r="B430" s="2"/>
      <c r="C430" s="5"/>
      <c r="D430" s="5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</row>
    <row r="431" spans="1:16" ht="14.4" x14ac:dyDescent="0.3">
      <c r="A431" s="2"/>
      <c r="B431" s="2"/>
      <c r="C431" s="5"/>
      <c r="D431" s="5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</row>
    <row r="432" spans="1:16" ht="14.4" x14ac:dyDescent="0.3">
      <c r="A432" s="2"/>
      <c r="B432" s="2"/>
      <c r="C432" s="5"/>
      <c r="D432" s="5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</row>
    <row r="433" spans="1:16" ht="14.4" x14ac:dyDescent="0.3">
      <c r="A433" s="2"/>
      <c r="B433" s="2"/>
      <c r="C433" s="5"/>
      <c r="D433" s="5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</row>
    <row r="434" spans="1:16" ht="14.4" x14ac:dyDescent="0.3">
      <c r="A434" s="2"/>
      <c r="B434" s="2"/>
      <c r="C434" s="5"/>
      <c r="D434" s="5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</row>
    <row r="435" spans="1:16" ht="14.4" x14ac:dyDescent="0.3">
      <c r="A435" s="2"/>
      <c r="B435" s="2"/>
      <c r="C435" s="5"/>
      <c r="D435" s="5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</row>
    <row r="436" spans="1:16" ht="14.4" x14ac:dyDescent="0.3">
      <c r="A436" s="2"/>
      <c r="B436" s="2"/>
      <c r="C436" s="5"/>
      <c r="D436" s="5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</row>
    <row r="437" spans="1:16" ht="14.4" x14ac:dyDescent="0.3">
      <c r="A437" s="2"/>
      <c r="B437" s="2"/>
      <c r="C437" s="5"/>
      <c r="D437" s="5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</row>
    <row r="438" spans="1:16" ht="14.4" x14ac:dyDescent="0.3">
      <c r="A438" s="2"/>
      <c r="B438" s="2"/>
      <c r="C438" s="5"/>
      <c r="D438" s="5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</row>
    <row r="439" spans="1:16" ht="14.4" x14ac:dyDescent="0.3">
      <c r="A439" s="2"/>
      <c r="B439" s="2"/>
      <c r="C439" s="5"/>
      <c r="D439" s="5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</row>
    <row r="440" spans="1:16" ht="14.4" x14ac:dyDescent="0.3">
      <c r="A440" s="2"/>
      <c r="B440" s="2"/>
      <c r="C440" s="5"/>
      <c r="D440" s="5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</row>
    <row r="441" spans="1:16" ht="14.4" x14ac:dyDescent="0.3">
      <c r="A441" s="2"/>
      <c r="B441" s="2"/>
      <c r="C441" s="5"/>
      <c r="D441" s="5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</row>
    <row r="442" spans="1:16" ht="14.4" x14ac:dyDescent="0.3">
      <c r="A442" s="2"/>
      <c r="B442" s="2"/>
      <c r="C442" s="5"/>
      <c r="D442" s="5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</row>
    <row r="443" spans="1:16" ht="14.4" x14ac:dyDescent="0.3">
      <c r="A443" s="2"/>
      <c r="B443" s="2"/>
      <c r="C443" s="5"/>
      <c r="D443" s="5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</row>
    <row r="444" spans="1:16" ht="14.4" x14ac:dyDescent="0.3">
      <c r="A444" s="2"/>
      <c r="B444" s="2"/>
      <c r="C444" s="5"/>
      <c r="D444" s="5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</row>
    <row r="445" spans="1:16" ht="14.4" x14ac:dyDescent="0.3">
      <c r="A445" s="2"/>
      <c r="B445" s="2"/>
      <c r="C445" s="5"/>
      <c r="D445" s="5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</row>
    <row r="446" spans="1:16" ht="14.4" x14ac:dyDescent="0.3">
      <c r="A446" s="2"/>
      <c r="B446" s="2"/>
      <c r="C446" s="5"/>
      <c r="D446" s="5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</row>
    <row r="447" spans="1:16" ht="14.4" x14ac:dyDescent="0.3">
      <c r="A447" s="2"/>
      <c r="B447" s="2"/>
      <c r="C447" s="5"/>
      <c r="D447" s="5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</row>
    <row r="448" spans="1:16" ht="14.4" x14ac:dyDescent="0.3">
      <c r="A448" s="2"/>
      <c r="B448" s="2"/>
      <c r="C448" s="5"/>
      <c r="D448" s="5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</row>
    <row r="449" spans="1:16" ht="14.4" x14ac:dyDescent="0.3">
      <c r="A449" s="2"/>
      <c r="B449" s="2"/>
      <c r="C449" s="5"/>
      <c r="D449" s="5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</row>
    <row r="450" spans="1:16" ht="14.4" x14ac:dyDescent="0.3">
      <c r="A450" s="2"/>
      <c r="B450" s="2"/>
      <c r="C450" s="5"/>
      <c r="D450" s="5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</row>
    <row r="451" spans="1:16" ht="14.4" x14ac:dyDescent="0.3">
      <c r="A451" s="2"/>
      <c r="B451" s="2"/>
      <c r="C451" s="5"/>
      <c r="D451" s="5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</row>
    <row r="452" spans="1:16" ht="14.4" x14ac:dyDescent="0.3">
      <c r="A452" s="2"/>
      <c r="B452" s="2"/>
      <c r="C452" s="5"/>
      <c r="D452" s="5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</row>
    <row r="453" spans="1:16" ht="14.4" x14ac:dyDescent="0.3">
      <c r="A453" s="2"/>
      <c r="B453" s="2"/>
      <c r="C453" s="5"/>
      <c r="D453" s="5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</row>
    <row r="454" spans="1:16" ht="14.4" x14ac:dyDescent="0.3">
      <c r="A454" s="2"/>
      <c r="B454" s="2"/>
      <c r="C454" s="5"/>
      <c r="D454" s="5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</row>
    <row r="455" spans="1:16" ht="14.4" x14ac:dyDescent="0.3">
      <c r="A455" s="2"/>
      <c r="B455" s="2"/>
      <c r="C455" s="5"/>
      <c r="D455" s="5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</row>
    <row r="456" spans="1:16" ht="14.4" x14ac:dyDescent="0.3">
      <c r="A456" s="2"/>
      <c r="B456" s="2"/>
      <c r="C456" s="5"/>
      <c r="D456" s="5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</row>
    <row r="457" spans="1:16" ht="14.4" x14ac:dyDescent="0.3">
      <c r="A457" s="2"/>
      <c r="B457" s="2"/>
      <c r="C457" s="5"/>
      <c r="D457" s="5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</row>
    <row r="458" spans="1:16" ht="14.4" x14ac:dyDescent="0.3">
      <c r="A458" s="2"/>
      <c r="B458" s="2"/>
      <c r="C458" s="5"/>
      <c r="D458" s="5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</row>
    <row r="459" spans="1:16" ht="14.4" x14ac:dyDescent="0.3">
      <c r="A459" s="2"/>
      <c r="B459" s="2"/>
      <c r="C459" s="5"/>
      <c r="D459" s="5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</row>
    <row r="460" spans="1:16" ht="14.4" x14ac:dyDescent="0.3">
      <c r="A460" s="2"/>
      <c r="B460" s="2"/>
      <c r="C460" s="5"/>
      <c r="D460" s="5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</row>
    <row r="461" spans="1:16" ht="14.4" x14ac:dyDescent="0.3">
      <c r="A461" s="2"/>
      <c r="B461" s="2"/>
      <c r="C461" s="5"/>
      <c r="D461" s="5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</row>
    <row r="462" spans="1:16" ht="14.4" x14ac:dyDescent="0.3">
      <c r="A462" s="2"/>
      <c r="B462" s="2"/>
      <c r="C462" s="5"/>
      <c r="D462" s="5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</row>
    <row r="463" spans="1:16" ht="14.4" x14ac:dyDescent="0.3">
      <c r="A463" s="2"/>
      <c r="B463" s="2"/>
      <c r="C463" s="5"/>
      <c r="D463" s="5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</row>
    <row r="464" spans="1:16" ht="14.4" x14ac:dyDescent="0.3">
      <c r="A464" s="2"/>
      <c r="B464" s="2"/>
      <c r="C464" s="5"/>
      <c r="D464" s="5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</row>
    <row r="465" spans="1:16" ht="14.4" x14ac:dyDescent="0.3">
      <c r="A465" s="2"/>
      <c r="B465" s="2"/>
      <c r="C465" s="5"/>
      <c r="D465" s="5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</row>
    <row r="466" spans="1:16" ht="14.4" x14ac:dyDescent="0.3">
      <c r="A466" s="2"/>
      <c r="B466" s="2"/>
      <c r="C466" s="5"/>
      <c r="D466" s="5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</row>
    <row r="467" spans="1:16" ht="14.4" x14ac:dyDescent="0.3">
      <c r="A467" s="2"/>
      <c r="B467" s="2"/>
      <c r="C467" s="5"/>
      <c r="D467" s="5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</row>
    <row r="468" spans="1:16" ht="14.4" x14ac:dyDescent="0.3">
      <c r="A468" s="2"/>
      <c r="B468" s="2"/>
      <c r="C468" s="5"/>
      <c r="D468" s="5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</row>
    <row r="469" spans="1:16" ht="14.4" x14ac:dyDescent="0.3">
      <c r="A469" s="2"/>
      <c r="B469" s="2"/>
      <c r="C469" s="5"/>
      <c r="D469" s="5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</row>
    <row r="470" spans="1:16" ht="14.4" x14ac:dyDescent="0.3">
      <c r="A470" s="2"/>
      <c r="B470" s="2"/>
      <c r="C470" s="5"/>
      <c r="D470" s="5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</row>
    <row r="471" spans="1:16" ht="14.4" x14ac:dyDescent="0.3">
      <c r="A471" s="2"/>
      <c r="B471" s="2"/>
      <c r="C471" s="5"/>
      <c r="D471" s="5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</row>
    <row r="472" spans="1:16" ht="14.4" x14ac:dyDescent="0.3">
      <c r="A472" s="2"/>
      <c r="B472" s="2"/>
      <c r="C472" s="5"/>
      <c r="D472" s="5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</row>
    <row r="473" spans="1:16" ht="14.4" x14ac:dyDescent="0.3">
      <c r="A473" s="2"/>
      <c r="B473" s="2"/>
      <c r="C473" s="5"/>
      <c r="D473" s="5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</row>
    <row r="474" spans="1:16" ht="14.4" x14ac:dyDescent="0.3">
      <c r="A474" s="2"/>
      <c r="B474" s="2"/>
      <c r="C474" s="5"/>
      <c r="D474" s="5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</row>
    <row r="475" spans="1:16" ht="14.4" x14ac:dyDescent="0.3">
      <c r="A475" s="2"/>
      <c r="B475" s="2"/>
      <c r="C475" s="5"/>
      <c r="D475" s="5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</row>
    <row r="476" spans="1:16" ht="14.4" x14ac:dyDescent="0.3">
      <c r="A476" s="2"/>
      <c r="B476" s="2"/>
      <c r="C476" s="5"/>
      <c r="D476" s="5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</row>
    <row r="477" spans="1:16" ht="14.4" x14ac:dyDescent="0.3">
      <c r="A477" s="2"/>
      <c r="B477" s="2"/>
      <c r="C477" s="5"/>
      <c r="D477" s="5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</row>
    <row r="478" spans="1:16" ht="14.4" x14ac:dyDescent="0.3">
      <c r="A478" s="2"/>
      <c r="B478" s="2"/>
      <c r="C478" s="5"/>
      <c r="D478" s="5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</row>
    <row r="479" spans="1:16" ht="14.4" x14ac:dyDescent="0.3">
      <c r="A479" s="2"/>
      <c r="B479" s="2"/>
      <c r="C479" s="5"/>
      <c r="D479" s="5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</row>
    <row r="480" spans="1:16" ht="14.4" x14ac:dyDescent="0.3">
      <c r="A480" s="2"/>
      <c r="B480" s="2"/>
      <c r="C480" s="5"/>
      <c r="D480" s="5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</row>
    <row r="481" spans="1:16" ht="14.4" x14ac:dyDescent="0.3">
      <c r="A481" s="2"/>
      <c r="B481" s="2"/>
      <c r="C481" s="5"/>
      <c r="D481" s="5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</row>
    <row r="482" spans="1:16" ht="14.4" x14ac:dyDescent="0.3">
      <c r="A482" s="2"/>
      <c r="B482" s="2"/>
      <c r="C482" s="5"/>
      <c r="D482" s="5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</row>
    <row r="483" spans="1:16" ht="14.4" x14ac:dyDescent="0.3">
      <c r="A483" s="2"/>
      <c r="B483" s="2"/>
      <c r="C483" s="5"/>
      <c r="D483" s="5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</row>
    <row r="484" spans="1:16" ht="14.4" x14ac:dyDescent="0.3">
      <c r="A484" s="2"/>
      <c r="B484" s="2"/>
      <c r="C484" s="5"/>
      <c r="D484" s="5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</row>
    <row r="485" spans="1:16" ht="14.4" x14ac:dyDescent="0.3">
      <c r="A485" s="2"/>
      <c r="B485" s="2"/>
      <c r="C485" s="5"/>
      <c r="D485" s="5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</row>
    <row r="486" spans="1:16" ht="14.4" x14ac:dyDescent="0.3">
      <c r="A486" s="2"/>
      <c r="B486" s="2"/>
      <c r="C486" s="5"/>
      <c r="D486" s="5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</row>
    <row r="487" spans="1:16" ht="14.4" x14ac:dyDescent="0.3">
      <c r="A487" s="2"/>
      <c r="B487" s="2"/>
      <c r="C487" s="5"/>
      <c r="D487" s="5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</row>
    <row r="488" spans="1:16" ht="14.4" x14ac:dyDescent="0.3">
      <c r="A488" s="2"/>
      <c r="B488" s="2"/>
      <c r="C488" s="5"/>
      <c r="D488" s="5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</row>
    <row r="489" spans="1:16" ht="14.4" x14ac:dyDescent="0.3">
      <c r="A489" s="2"/>
      <c r="B489" s="2"/>
      <c r="C489" s="5"/>
      <c r="D489" s="5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</row>
    <row r="490" spans="1:16" ht="14.4" x14ac:dyDescent="0.3">
      <c r="A490" s="2"/>
      <c r="B490" s="2"/>
      <c r="C490" s="5"/>
      <c r="D490" s="5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</row>
    <row r="491" spans="1:16" ht="14.4" x14ac:dyDescent="0.3">
      <c r="A491" s="2"/>
      <c r="B491" s="2"/>
      <c r="C491" s="5"/>
      <c r="D491" s="5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</row>
    <row r="492" spans="1:16" ht="14.4" x14ac:dyDescent="0.3">
      <c r="A492" s="2"/>
      <c r="B492" s="2"/>
      <c r="C492" s="5"/>
      <c r="D492" s="5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</row>
    <row r="493" spans="1:16" ht="14.4" x14ac:dyDescent="0.3">
      <c r="A493" s="2"/>
      <c r="B493" s="2"/>
      <c r="C493" s="5"/>
      <c r="D493" s="5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</row>
    <row r="494" spans="1:16" ht="14.4" x14ac:dyDescent="0.3">
      <c r="A494" s="2"/>
      <c r="B494" s="2"/>
      <c r="C494" s="5"/>
      <c r="D494" s="5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</row>
    <row r="495" spans="1:16" ht="14.4" x14ac:dyDescent="0.3">
      <c r="A495" s="2"/>
      <c r="B495" s="2"/>
      <c r="C495" s="5"/>
      <c r="D495" s="5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</row>
    <row r="496" spans="1:16" ht="14.4" x14ac:dyDescent="0.3">
      <c r="A496" s="2"/>
      <c r="B496" s="2"/>
      <c r="C496" s="5"/>
      <c r="D496" s="5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</row>
    <row r="497" spans="1:16" ht="14.4" x14ac:dyDescent="0.3">
      <c r="A497" s="2"/>
      <c r="B497" s="2"/>
      <c r="C497" s="5"/>
      <c r="D497" s="5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</row>
    <row r="498" spans="1:16" ht="14.4" x14ac:dyDescent="0.3">
      <c r="A498" s="2"/>
      <c r="B498" s="2"/>
      <c r="C498" s="5"/>
      <c r="D498" s="5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</row>
    <row r="499" spans="1:16" ht="14.4" x14ac:dyDescent="0.3">
      <c r="A499" s="2"/>
      <c r="B499" s="2"/>
      <c r="C499" s="5"/>
      <c r="D499" s="5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</row>
    <row r="500" spans="1:16" ht="14.4" x14ac:dyDescent="0.3">
      <c r="A500" s="2"/>
      <c r="B500" s="2"/>
      <c r="C500" s="5"/>
      <c r="D500" s="5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</row>
    <row r="501" spans="1:16" ht="14.4" x14ac:dyDescent="0.3">
      <c r="A501" s="2"/>
      <c r="B501" s="2"/>
      <c r="C501" s="5"/>
      <c r="D501" s="5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</row>
    <row r="502" spans="1:16" ht="14.4" x14ac:dyDescent="0.3">
      <c r="A502" s="2"/>
      <c r="B502" s="2"/>
      <c r="C502" s="5"/>
      <c r="D502" s="5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</row>
    <row r="503" spans="1:16" ht="14.4" x14ac:dyDescent="0.3">
      <c r="A503" s="2"/>
      <c r="B503" s="2"/>
      <c r="C503" s="5"/>
      <c r="D503" s="5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</row>
    <row r="504" spans="1:16" ht="14.4" x14ac:dyDescent="0.3">
      <c r="A504" s="2"/>
      <c r="B504" s="2"/>
      <c r="C504" s="5"/>
      <c r="D504" s="5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</row>
    <row r="505" spans="1:16" ht="14.4" x14ac:dyDescent="0.3">
      <c r="A505" s="2"/>
      <c r="B505" s="2"/>
      <c r="C505" s="5"/>
      <c r="D505" s="5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</row>
    <row r="506" spans="1:16" ht="14.4" x14ac:dyDescent="0.3">
      <c r="A506" s="2"/>
      <c r="B506" s="2"/>
      <c r="C506" s="5"/>
      <c r="D506" s="5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</row>
    <row r="507" spans="1:16" ht="14.4" x14ac:dyDescent="0.3">
      <c r="A507" s="2"/>
      <c r="B507" s="2"/>
      <c r="C507" s="5"/>
      <c r="D507" s="5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</row>
    <row r="508" spans="1:16" ht="14.4" x14ac:dyDescent="0.3">
      <c r="A508" s="2"/>
      <c r="B508" s="2"/>
      <c r="C508" s="5"/>
      <c r="D508" s="5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</row>
    <row r="509" spans="1:16" ht="14.4" x14ac:dyDescent="0.3">
      <c r="A509" s="2"/>
      <c r="B509" s="2"/>
      <c r="C509" s="5"/>
      <c r="D509" s="5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</row>
    <row r="510" spans="1:16" ht="14.4" x14ac:dyDescent="0.3">
      <c r="A510" s="2"/>
      <c r="B510" s="2"/>
      <c r="C510" s="5"/>
      <c r="D510" s="5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</row>
    <row r="511" spans="1:16" ht="14.4" x14ac:dyDescent="0.3">
      <c r="A511" s="2"/>
      <c r="B511" s="2"/>
      <c r="C511" s="5"/>
      <c r="D511" s="5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</row>
    <row r="512" spans="1:16" ht="14.4" x14ac:dyDescent="0.3">
      <c r="A512" s="2"/>
      <c r="B512" s="2"/>
      <c r="C512" s="5"/>
      <c r="D512" s="5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</row>
    <row r="513" spans="1:16" ht="14.4" x14ac:dyDescent="0.3">
      <c r="A513" s="2"/>
      <c r="B513" s="2"/>
      <c r="C513" s="5"/>
      <c r="D513" s="5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</row>
    <row r="514" spans="1:16" ht="14.4" x14ac:dyDescent="0.3">
      <c r="A514" s="2"/>
      <c r="B514" s="2"/>
      <c r="C514" s="5"/>
      <c r="D514" s="5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</row>
    <row r="515" spans="1:16" ht="14.4" x14ac:dyDescent="0.3">
      <c r="A515" s="2"/>
      <c r="B515" s="2"/>
      <c r="C515" s="5"/>
      <c r="D515" s="5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</row>
    <row r="516" spans="1:16" ht="14.4" x14ac:dyDescent="0.3">
      <c r="A516" s="2"/>
      <c r="B516" s="2"/>
      <c r="C516" s="5"/>
      <c r="D516" s="5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</row>
    <row r="517" spans="1:16" ht="14.4" x14ac:dyDescent="0.3">
      <c r="A517" s="2"/>
      <c r="B517" s="2"/>
      <c r="C517" s="5"/>
      <c r="D517" s="5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</row>
    <row r="518" spans="1:16" ht="14.4" x14ac:dyDescent="0.3">
      <c r="A518" s="2"/>
      <c r="B518" s="2"/>
      <c r="C518" s="5"/>
      <c r="D518" s="5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</row>
    <row r="519" spans="1:16" ht="14.4" x14ac:dyDescent="0.3">
      <c r="A519" s="2"/>
      <c r="B519" s="2"/>
      <c r="C519" s="5"/>
      <c r="D519" s="5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</row>
    <row r="520" spans="1:16" ht="14.4" x14ac:dyDescent="0.3">
      <c r="A520" s="2"/>
      <c r="B520" s="2"/>
      <c r="C520" s="5"/>
      <c r="D520" s="5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</row>
    <row r="521" spans="1:16" ht="14.4" x14ac:dyDescent="0.3">
      <c r="A521" s="2"/>
      <c r="B521" s="2"/>
      <c r="C521" s="5"/>
      <c r="D521" s="5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</row>
    <row r="522" spans="1:16" ht="14.4" x14ac:dyDescent="0.3">
      <c r="A522" s="2"/>
      <c r="B522" s="2"/>
      <c r="C522" s="5"/>
      <c r="D522" s="5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</row>
    <row r="523" spans="1:16" ht="14.4" x14ac:dyDescent="0.3">
      <c r="A523" s="2"/>
      <c r="B523" s="2"/>
      <c r="C523" s="5"/>
      <c r="D523" s="5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</row>
    <row r="524" spans="1:16" ht="14.4" x14ac:dyDescent="0.3">
      <c r="A524" s="2"/>
      <c r="B524" s="2"/>
      <c r="C524" s="5"/>
      <c r="D524" s="5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</row>
    <row r="525" spans="1:16" ht="14.4" x14ac:dyDescent="0.3">
      <c r="A525" s="2"/>
      <c r="B525" s="2"/>
      <c r="C525" s="5"/>
      <c r="D525" s="5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</row>
    <row r="526" spans="1:16" ht="14.4" x14ac:dyDescent="0.3">
      <c r="A526" s="2"/>
      <c r="B526" s="2"/>
      <c r="C526" s="5"/>
      <c r="D526" s="5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</row>
    <row r="527" spans="1:16" ht="14.4" x14ac:dyDescent="0.3">
      <c r="A527" s="2"/>
      <c r="B527" s="2"/>
      <c r="C527" s="5"/>
      <c r="D527" s="5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</row>
    <row r="528" spans="1:16" ht="14.4" x14ac:dyDescent="0.3">
      <c r="A528" s="2"/>
      <c r="B528" s="2"/>
      <c r="C528" s="5"/>
      <c r="D528" s="5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</row>
    <row r="529" spans="1:16" ht="14.4" x14ac:dyDescent="0.3">
      <c r="A529" s="2"/>
      <c r="B529" s="2"/>
      <c r="C529" s="5"/>
      <c r="D529" s="5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</row>
    <row r="530" spans="1:16" ht="14.4" x14ac:dyDescent="0.3">
      <c r="A530" s="2"/>
      <c r="B530" s="2"/>
      <c r="C530" s="5"/>
      <c r="D530" s="5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</row>
    <row r="531" spans="1:16" ht="14.4" x14ac:dyDescent="0.3">
      <c r="A531" s="2"/>
      <c r="B531" s="2"/>
      <c r="C531" s="5"/>
      <c r="D531" s="5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</row>
    <row r="532" spans="1:16" ht="14.4" x14ac:dyDescent="0.3">
      <c r="A532" s="2"/>
      <c r="B532" s="2"/>
      <c r="C532" s="5"/>
      <c r="D532" s="5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</row>
    <row r="533" spans="1:16" ht="14.4" x14ac:dyDescent="0.3">
      <c r="A533" s="2"/>
      <c r="B533" s="2"/>
      <c r="C533" s="5"/>
      <c r="D533" s="5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</row>
    <row r="534" spans="1:16" ht="14.4" x14ac:dyDescent="0.3">
      <c r="A534" s="2"/>
      <c r="B534" s="2"/>
      <c r="C534" s="5"/>
      <c r="D534" s="5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</row>
    <row r="535" spans="1:16" ht="14.4" x14ac:dyDescent="0.3">
      <c r="A535" s="2"/>
      <c r="B535" s="2"/>
      <c r="C535" s="5"/>
      <c r="D535" s="5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</row>
    <row r="536" spans="1:16" ht="14.4" x14ac:dyDescent="0.3">
      <c r="A536" s="2"/>
      <c r="B536" s="2"/>
      <c r="C536" s="5"/>
      <c r="D536" s="5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</row>
    <row r="537" spans="1:16" ht="14.4" x14ac:dyDescent="0.3">
      <c r="A537" s="2"/>
      <c r="B537" s="2"/>
      <c r="C537" s="5"/>
      <c r="D537" s="5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</row>
    <row r="538" spans="1:16" ht="14.4" x14ac:dyDescent="0.3">
      <c r="A538" s="2"/>
      <c r="B538" s="2"/>
      <c r="C538" s="5"/>
      <c r="D538" s="5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</row>
    <row r="539" spans="1:16" ht="14.4" x14ac:dyDescent="0.3">
      <c r="A539" s="2"/>
      <c r="B539" s="2"/>
      <c r="C539" s="5"/>
      <c r="D539" s="5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</row>
    <row r="540" spans="1:16" ht="14.4" x14ac:dyDescent="0.3">
      <c r="A540" s="2"/>
      <c r="B540" s="2"/>
      <c r="C540" s="5"/>
      <c r="D540" s="5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</row>
    <row r="541" spans="1:16" ht="14.4" x14ac:dyDescent="0.3">
      <c r="A541" s="2"/>
      <c r="B541" s="2"/>
      <c r="C541" s="5"/>
      <c r="D541" s="5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</row>
    <row r="542" spans="1:16" ht="14.4" x14ac:dyDescent="0.3">
      <c r="A542" s="2"/>
      <c r="B542" s="2"/>
      <c r="C542" s="5"/>
      <c r="D542" s="5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</row>
    <row r="543" spans="1:16" ht="14.4" x14ac:dyDescent="0.3">
      <c r="A543" s="2"/>
      <c r="B543" s="2"/>
      <c r="C543" s="5"/>
      <c r="D543" s="5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</row>
    <row r="544" spans="1:16" ht="14.4" x14ac:dyDescent="0.3">
      <c r="A544" s="2"/>
      <c r="B544" s="2"/>
      <c r="C544" s="5"/>
      <c r="D544" s="5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</row>
    <row r="545" spans="1:16" ht="14.4" x14ac:dyDescent="0.3">
      <c r="A545" s="2"/>
      <c r="B545" s="2"/>
      <c r="C545" s="5"/>
      <c r="D545" s="5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</row>
    <row r="546" spans="1:16" ht="14.4" x14ac:dyDescent="0.3">
      <c r="A546" s="2"/>
      <c r="B546" s="2"/>
      <c r="C546" s="5"/>
      <c r="D546" s="5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</row>
    <row r="547" spans="1:16" ht="14.4" x14ac:dyDescent="0.3">
      <c r="A547" s="2"/>
      <c r="B547" s="2"/>
      <c r="C547" s="5"/>
      <c r="D547" s="5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</row>
    <row r="548" spans="1:16" ht="14.4" x14ac:dyDescent="0.3">
      <c r="A548" s="2"/>
      <c r="B548" s="2"/>
      <c r="C548" s="5"/>
      <c r="D548" s="5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</row>
    <row r="549" spans="1:16" ht="14.4" x14ac:dyDescent="0.3">
      <c r="A549" s="2"/>
      <c r="B549" s="2"/>
      <c r="C549" s="5"/>
      <c r="D549" s="5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</row>
    <row r="550" spans="1:16" ht="14.4" x14ac:dyDescent="0.3">
      <c r="A550" s="2"/>
      <c r="B550" s="2"/>
      <c r="C550" s="5"/>
      <c r="D550" s="5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</row>
    <row r="551" spans="1:16" ht="14.4" x14ac:dyDescent="0.3">
      <c r="A551" s="2"/>
      <c r="B551" s="2"/>
      <c r="C551" s="5"/>
      <c r="D551" s="5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</row>
    <row r="552" spans="1:16" ht="14.4" x14ac:dyDescent="0.3">
      <c r="A552" s="2"/>
      <c r="B552" s="2"/>
      <c r="C552" s="5"/>
      <c r="D552" s="5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</row>
    <row r="553" spans="1:16" ht="14.4" x14ac:dyDescent="0.3">
      <c r="A553" s="2"/>
      <c r="B553" s="2"/>
      <c r="C553" s="5"/>
      <c r="D553" s="5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</row>
    <row r="554" spans="1:16" ht="14.4" x14ac:dyDescent="0.3">
      <c r="A554" s="2"/>
      <c r="B554" s="2"/>
      <c r="C554" s="5"/>
      <c r="D554" s="5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</row>
    <row r="555" spans="1:16" ht="14.4" x14ac:dyDescent="0.3">
      <c r="A555" s="2"/>
      <c r="B555" s="2"/>
      <c r="C555" s="5"/>
      <c r="D555" s="5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</row>
    <row r="556" spans="1:16" ht="14.4" x14ac:dyDescent="0.3">
      <c r="A556" s="2"/>
      <c r="B556" s="2"/>
      <c r="C556" s="5"/>
      <c r="D556" s="5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</row>
    <row r="557" spans="1:16" ht="14.4" x14ac:dyDescent="0.3">
      <c r="A557" s="2"/>
      <c r="B557" s="2"/>
      <c r="C557" s="5"/>
      <c r="D557" s="5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</row>
    <row r="558" spans="1:16" ht="14.4" x14ac:dyDescent="0.3">
      <c r="A558" s="2"/>
      <c r="B558" s="2"/>
      <c r="C558" s="5"/>
      <c r="D558" s="5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</row>
    <row r="559" spans="1:16" ht="14.4" x14ac:dyDescent="0.3">
      <c r="A559" s="2"/>
      <c r="B559" s="2"/>
      <c r="C559" s="5"/>
      <c r="D559" s="5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</row>
    <row r="560" spans="1:16" ht="14.4" x14ac:dyDescent="0.3">
      <c r="A560" s="2"/>
      <c r="B560" s="2"/>
      <c r="C560" s="5"/>
      <c r="D560" s="5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</row>
    <row r="561" spans="1:16" ht="14.4" x14ac:dyDescent="0.3">
      <c r="A561" s="2"/>
      <c r="B561" s="2"/>
      <c r="C561" s="5"/>
      <c r="D561" s="5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</row>
    <row r="562" spans="1:16" ht="14.4" x14ac:dyDescent="0.3">
      <c r="A562" s="2"/>
      <c r="B562" s="2"/>
      <c r="C562" s="5"/>
      <c r="D562" s="5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</row>
    <row r="563" spans="1:16" ht="14.4" x14ac:dyDescent="0.3">
      <c r="A563" s="2"/>
      <c r="B563" s="2"/>
      <c r="C563" s="5"/>
      <c r="D563" s="5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</row>
    <row r="564" spans="1:16" ht="14.4" x14ac:dyDescent="0.3">
      <c r="A564" s="2"/>
      <c r="B564" s="2"/>
      <c r="C564" s="5"/>
      <c r="D564" s="5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</row>
    <row r="565" spans="1:16" ht="14.4" x14ac:dyDescent="0.3">
      <c r="A565" s="2"/>
      <c r="B565" s="2"/>
      <c r="C565" s="5"/>
      <c r="D565" s="5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</row>
    <row r="566" spans="1:16" ht="14.4" x14ac:dyDescent="0.3">
      <c r="A566" s="2"/>
      <c r="B566" s="2"/>
      <c r="C566" s="5"/>
      <c r="D566" s="5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</row>
    <row r="567" spans="1:16" ht="14.4" x14ac:dyDescent="0.3">
      <c r="A567" s="2"/>
      <c r="B567" s="2"/>
      <c r="C567" s="5"/>
      <c r="D567" s="5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</row>
    <row r="568" spans="1:16" ht="14.4" x14ac:dyDescent="0.3">
      <c r="A568" s="2"/>
      <c r="B568" s="2"/>
      <c r="C568" s="5"/>
      <c r="D568" s="5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</row>
    <row r="569" spans="1:16" ht="14.4" x14ac:dyDescent="0.3">
      <c r="A569" s="2"/>
      <c r="B569" s="2"/>
      <c r="C569" s="5"/>
      <c r="D569" s="5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</row>
    <row r="570" spans="1:16" ht="14.4" x14ac:dyDescent="0.3">
      <c r="A570" s="2"/>
      <c r="B570" s="2"/>
      <c r="C570" s="5"/>
      <c r="D570" s="5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</row>
    <row r="571" spans="1:16" ht="14.4" x14ac:dyDescent="0.3">
      <c r="A571" s="2"/>
      <c r="B571" s="2"/>
      <c r="C571" s="5"/>
      <c r="D571" s="5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</row>
    <row r="572" spans="1:16" ht="14.4" x14ac:dyDescent="0.3">
      <c r="A572" s="2"/>
      <c r="B572" s="2"/>
      <c r="C572" s="5"/>
      <c r="D572" s="5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</row>
    <row r="573" spans="1:16" ht="14.4" x14ac:dyDescent="0.3">
      <c r="A573" s="2"/>
      <c r="B573" s="2"/>
      <c r="C573" s="5"/>
      <c r="D573" s="5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</row>
    <row r="574" spans="1:16" ht="14.4" x14ac:dyDescent="0.3">
      <c r="A574" s="2"/>
      <c r="B574" s="2"/>
      <c r="C574" s="5"/>
      <c r="D574" s="5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</row>
    <row r="575" spans="1:16" ht="14.4" x14ac:dyDescent="0.3">
      <c r="A575" s="2"/>
      <c r="B575" s="2"/>
      <c r="C575" s="5"/>
      <c r="D575" s="5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</row>
    <row r="576" spans="1:16" ht="14.4" x14ac:dyDescent="0.3">
      <c r="A576" s="2"/>
      <c r="B576" s="2"/>
      <c r="C576" s="5"/>
      <c r="D576" s="5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</row>
    <row r="577" spans="1:16" ht="14.4" x14ac:dyDescent="0.3">
      <c r="A577" s="2"/>
      <c r="B577" s="2"/>
      <c r="C577" s="5"/>
      <c r="D577" s="5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</row>
    <row r="578" spans="1:16" ht="14.4" x14ac:dyDescent="0.3">
      <c r="A578" s="2"/>
      <c r="B578" s="2"/>
      <c r="C578" s="5"/>
      <c r="D578" s="5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</row>
    <row r="579" spans="1:16" ht="14.4" x14ac:dyDescent="0.3">
      <c r="A579" s="2"/>
      <c r="B579" s="2"/>
      <c r="C579" s="5"/>
      <c r="D579" s="5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</row>
    <row r="580" spans="1:16" ht="14.4" x14ac:dyDescent="0.3">
      <c r="A580" s="2"/>
      <c r="B580" s="2"/>
      <c r="C580" s="5"/>
      <c r="D580" s="5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</row>
    <row r="581" spans="1:16" ht="14.4" x14ac:dyDescent="0.3">
      <c r="A581" s="2"/>
      <c r="B581" s="2"/>
      <c r="C581" s="5"/>
      <c r="D581" s="5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</row>
    <row r="582" spans="1:16" ht="14.4" x14ac:dyDescent="0.3">
      <c r="A582" s="2"/>
      <c r="B582" s="2"/>
      <c r="C582" s="5"/>
      <c r="D582" s="5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</row>
    <row r="583" spans="1:16" ht="14.4" x14ac:dyDescent="0.3">
      <c r="A583" s="2"/>
      <c r="B583" s="2"/>
      <c r="C583" s="5"/>
      <c r="D583" s="5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</row>
    <row r="584" spans="1:16" ht="14.4" x14ac:dyDescent="0.3">
      <c r="A584" s="2"/>
      <c r="B584" s="2"/>
      <c r="C584" s="5"/>
      <c r="D584" s="5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</row>
    <row r="585" spans="1:16" ht="14.4" x14ac:dyDescent="0.3">
      <c r="A585" s="2"/>
      <c r="B585" s="2"/>
      <c r="C585" s="5"/>
      <c r="D585" s="5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</row>
    <row r="586" spans="1:16" ht="14.4" x14ac:dyDescent="0.3">
      <c r="A586" s="2"/>
      <c r="B586" s="2"/>
      <c r="C586" s="5"/>
      <c r="D586" s="5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</row>
    <row r="587" spans="1:16" ht="14.4" x14ac:dyDescent="0.3">
      <c r="A587" s="2"/>
      <c r="B587" s="2"/>
      <c r="C587" s="5"/>
      <c r="D587" s="5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</row>
    <row r="588" spans="1:16" ht="14.4" x14ac:dyDescent="0.3">
      <c r="A588" s="2"/>
      <c r="B588" s="2"/>
      <c r="C588" s="5"/>
      <c r="D588" s="5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</row>
    <row r="589" spans="1:16" ht="14.4" x14ac:dyDescent="0.3">
      <c r="A589" s="2"/>
      <c r="B589" s="2"/>
      <c r="C589" s="5"/>
      <c r="D589" s="5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</row>
    <row r="590" spans="1:16" ht="14.4" x14ac:dyDescent="0.3">
      <c r="A590" s="2"/>
      <c r="B590" s="2"/>
      <c r="C590" s="5"/>
      <c r="D590" s="5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</row>
    <row r="591" spans="1:16" ht="14.4" x14ac:dyDescent="0.3">
      <c r="A591" s="2"/>
      <c r="B591" s="2"/>
      <c r="C591" s="5"/>
      <c r="D591" s="5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</row>
    <row r="592" spans="1:16" ht="14.4" x14ac:dyDescent="0.3">
      <c r="A592" s="2"/>
      <c r="B592" s="2"/>
      <c r="C592" s="5"/>
      <c r="D592" s="5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</row>
    <row r="593" spans="1:16" ht="14.4" x14ac:dyDescent="0.3">
      <c r="A593" s="2"/>
      <c r="B593" s="2"/>
      <c r="C593" s="5"/>
      <c r="D593" s="5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</row>
    <row r="594" spans="1:16" ht="14.4" x14ac:dyDescent="0.3">
      <c r="A594" s="2"/>
      <c r="B594" s="2"/>
      <c r="C594" s="5"/>
      <c r="D594" s="5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</row>
    <row r="595" spans="1:16" ht="14.4" x14ac:dyDescent="0.3">
      <c r="A595" s="2"/>
      <c r="B595" s="2"/>
      <c r="C595" s="5"/>
      <c r="D595" s="5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</row>
    <row r="596" spans="1:16" ht="14.4" x14ac:dyDescent="0.3">
      <c r="A596" s="2"/>
      <c r="B596" s="2"/>
      <c r="C596" s="5"/>
      <c r="D596" s="5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</row>
    <row r="597" spans="1:16" ht="14.4" x14ac:dyDescent="0.3">
      <c r="A597" s="2"/>
      <c r="B597" s="2"/>
      <c r="C597" s="5"/>
      <c r="D597" s="5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</row>
    <row r="598" spans="1:16" ht="14.4" x14ac:dyDescent="0.3">
      <c r="A598" s="2"/>
      <c r="B598" s="2"/>
      <c r="C598" s="5"/>
      <c r="D598" s="5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</row>
    <row r="599" spans="1:16" ht="14.4" x14ac:dyDescent="0.3">
      <c r="A599" s="2"/>
      <c r="B599" s="2"/>
      <c r="C599" s="5"/>
      <c r="D599" s="5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</row>
    <row r="600" spans="1:16" ht="14.4" x14ac:dyDescent="0.3">
      <c r="A600" s="2"/>
      <c r="B600" s="2"/>
      <c r="C600" s="5"/>
      <c r="D600" s="5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</row>
    <row r="601" spans="1:16" ht="14.4" x14ac:dyDescent="0.3">
      <c r="A601" s="2"/>
      <c r="B601" s="2"/>
      <c r="C601" s="5"/>
      <c r="D601" s="5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</row>
    <row r="602" spans="1:16" ht="14.4" x14ac:dyDescent="0.3">
      <c r="A602" s="2"/>
      <c r="B602" s="2"/>
      <c r="C602" s="5"/>
      <c r="D602" s="5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</row>
    <row r="603" spans="1:16" ht="14.4" x14ac:dyDescent="0.3">
      <c r="A603" s="2"/>
      <c r="B603" s="2"/>
      <c r="C603" s="5"/>
      <c r="D603" s="5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</row>
    <row r="604" spans="1:16" ht="14.4" x14ac:dyDescent="0.3">
      <c r="A604" s="2"/>
      <c r="B604" s="2"/>
      <c r="C604" s="5"/>
      <c r="D604" s="5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</row>
    <row r="605" spans="1:16" ht="14.4" x14ac:dyDescent="0.3">
      <c r="A605" s="2"/>
      <c r="B605" s="2"/>
      <c r="C605" s="5"/>
      <c r="D605" s="5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</row>
    <row r="606" spans="1:16" ht="14.4" x14ac:dyDescent="0.3">
      <c r="A606" s="2"/>
      <c r="B606" s="2"/>
      <c r="C606" s="5"/>
      <c r="D606" s="5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</row>
    <row r="607" spans="1:16" ht="14.4" x14ac:dyDescent="0.3">
      <c r="A607" s="2"/>
      <c r="B607" s="2"/>
      <c r="C607" s="5"/>
      <c r="D607" s="5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</row>
    <row r="608" spans="1:16" ht="14.4" x14ac:dyDescent="0.3">
      <c r="A608" s="2"/>
      <c r="B608" s="2"/>
      <c r="C608" s="5"/>
      <c r="D608" s="5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</row>
    <row r="609" spans="1:16" ht="14.4" x14ac:dyDescent="0.3">
      <c r="A609" s="2"/>
      <c r="B609" s="2"/>
      <c r="C609" s="5"/>
      <c r="D609" s="5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</row>
    <row r="610" spans="1:16" ht="14.4" x14ac:dyDescent="0.3">
      <c r="A610" s="2"/>
      <c r="B610" s="2"/>
      <c r="C610" s="5"/>
      <c r="D610" s="5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</row>
    <row r="611" spans="1:16" ht="14.4" x14ac:dyDescent="0.3">
      <c r="A611" s="2"/>
      <c r="B611" s="2"/>
      <c r="C611" s="5"/>
      <c r="D611" s="5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</row>
    <row r="612" spans="1:16" ht="14.4" x14ac:dyDescent="0.3">
      <c r="A612" s="2"/>
      <c r="B612" s="2"/>
      <c r="C612" s="5"/>
      <c r="D612" s="5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</row>
    <row r="613" spans="1:16" ht="14.4" x14ac:dyDescent="0.3">
      <c r="A613" s="2"/>
      <c r="B613" s="2"/>
      <c r="C613" s="5"/>
      <c r="D613" s="5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</row>
    <row r="614" spans="1:16" ht="14.4" x14ac:dyDescent="0.3">
      <c r="A614" s="2"/>
      <c r="B614" s="2"/>
      <c r="C614" s="5"/>
      <c r="D614" s="5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</row>
    <row r="615" spans="1:16" ht="14.4" x14ac:dyDescent="0.3">
      <c r="A615" s="2"/>
      <c r="B615" s="2"/>
      <c r="C615" s="5"/>
      <c r="D615" s="5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</row>
    <row r="616" spans="1:16" ht="14.4" x14ac:dyDescent="0.3">
      <c r="A616" s="2"/>
      <c r="B616" s="2"/>
      <c r="C616" s="5"/>
      <c r="D616" s="5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</row>
    <row r="617" spans="1:16" ht="14.4" x14ac:dyDescent="0.3">
      <c r="A617" s="2"/>
      <c r="B617" s="2"/>
      <c r="C617" s="5"/>
      <c r="D617" s="5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</row>
    <row r="618" spans="1:16" ht="14.4" x14ac:dyDescent="0.3">
      <c r="A618" s="2"/>
      <c r="B618" s="2"/>
      <c r="C618" s="5"/>
      <c r="D618" s="5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</row>
    <row r="619" spans="1:16" ht="14.4" x14ac:dyDescent="0.3">
      <c r="A619" s="2"/>
      <c r="B619" s="2"/>
      <c r="C619" s="5"/>
      <c r="D619" s="5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</row>
    <row r="620" spans="1:16" ht="14.4" x14ac:dyDescent="0.3">
      <c r="A620" s="2"/>
      <c r="B620" s="2"/>
      <c r="C620" s="5"/>
      <c r="D620" s="5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</row>
    <row r="621" spans="1:16" ht="14.4" x14ac:dyDescent="0.3">
      <c r="A621" s="2"/>
      <c r="B621" s="2"/>
      <c r="C621" s="5"/>
      <c r="D621" s="5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</row>
    <row r="622" spans="1:16" ht="14.4" x14ac:dyDescent="0.3">
      <c r="A622" s="2"/>
      <c r="B622" s="2"/>
      <c r="C622" s="5"/>
      <c r="D622" s="5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</row>
    <row r="623" spans="1:16" ht="14.4" x14ac:dyDescent="0.3">
      <c r="A623" s="2"/>
      <c r="B623" s="2"/>
      <c r="C623" s="5"/>
      <c r="D623" s="5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</row>
    <row r="624" spans="1:16" ht="14.4" x14ac:dyDescent="0.3">
      <c r="A624" s="2"/>
      <c r="B624" s="2"/>
      <c r="C624" s="5"/>
      <c r="D624" s="5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</row>
    <row r="625" spans="1:16" ht="14.4" x14ac:dyDescent="0.3">
      <c r="A625" s="2"/>
      <c r="B625" s="2"/>
      <c r="C625" s="5"/>
      <c r="D625" s="5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</row>
    <row r="626" spans="1:16" ht="14.4" x14ac:dyDescent="0.3">
      <c r="A626" s="2"/>
      <c r="B626" s="2"/>
      <c r="C626" s="5"/>
      <c r="D626" s="5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</row>
    <row r="627" spans="1:16" ht="14.4" x14ac:dyDescent="0.3">
      <c r="A627" s="2"/>
      <c r="B627" s="2"/>
      <c r="C627" s="5"/>
      <c r="D627" s="5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</row>
    <row r="628" spans="1:16" ht="14.4" x14ac:dyDescent="0.3">
      <c r="A628" s="2"/>
      <c r="B628" s="2"/>
      <c r="C628" s="5"/>
      <c r="D628" s="5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</row>
    <row r="629" spans="1:16" ht="14.4" x14ac:dyDescent="0.3">
      <c r="A629" s="2"/>
      <c r="B629" s="2"/>
      <c r="C629" s="5"/>
      <c r="D629" s="5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</row>
    <row r="630" spans="1:16" ht="14.4" x14ac:dyDescent="0.3">
      <c r="A630" s="2"/>
      <c r="B630" s="2"/>
      <c r="C630" s="5"/>
      <c r="D630" s="5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</row>
    <row r="631" spans="1:16" ht="14.4" x14ac:dyDescent="0.3">
      <c r="A631" s="2"/>
      <c r="B631" s="2"/>
      <c r="C631" s="5"/>
      <c r="D631" s="5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</row>
    <row r="632" spans="1:16" ht="14.4" x14ac:dyDescent="0.3">
      <c r="A632" s="2"/>
      <c r="B632" s="2"/>
      <c r="C632" s="5"/>
      <c r="D632" s="5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</row>
    <row r="633" spans="1:16" ht="14.4" x14ac:dyDescent="0.3">
      <c r="A633" s="2"/>
      <c r="B633" s="2"/>
      <c r="C633" s="5"/>
      <c r="D633" s="5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</row>
    <row r="634" spans="1:16" ht="14.4" x14ac:dyDescent="0.3">
      <c r="A634" s="2"/>
      <c r="B634" s="2"/>
      <c r="C634" s="5"/>
      <c r="D634" s="5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</row>
    <row r="635" spans="1:16" ht="14.4" x14ac:dyDescent="0.3">
      <c r="A635" s="2"/>
      <c r="B635" s="2"/>
      <c r="C635" s="5"/>
      <c r="D635" s="5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</row>
    <row r="636" spans="1:16" ht="14.4" x14ac:dyDescent="0.3">
      <c r="A636" s="2"/>
      <c r="B636" s="2"/>
      <c r="C636" s="5"/>
      <c r="D636" s="5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</row>
    <row r="637" spans="1:16" ht="14.4" x14ac:dyDescent="0.3">
      <c r="A637" s="2"/>
      <c r="B637" s="2"/>
      <c r="C637" s="5"/>
      <c r="D637" s="5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</row>
    <row r="638" spans="1:16" ht="14.4" x14ac:dyDescent="0.3">
      <c r="A638" s="2"/>
      <c r="B638" s="2"/>
      <c r="C638" s="5"/>
      <c r="D638" s="5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</row>
    <row r="639" spans="1:16" ht="14.4" x14ac:dyDescent="0.3">
      <c r="A639" s="2"/>
      <c r="B639" s="2"/>
      <c r="C639" s="5"/>
      <c r="D639" s="5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</row>
    <row r="640" spans="1:16" ht="14.4" x14ac:dyDescent="0.3">
      <c r="A640" s="2"/>
      <c r="B640" s="2"/>
      <c r="C640" s="5"/>
      <c r="D640" s="5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</row>
    <row r="641" spans="1:16" ht="14.4" x14ac:dyDescent="0.3">
      <c r="A641" s="2"/>
      <c r="B641" s="2"/>
      <c r="C641" s="5"/>
      <c r="D641" s="5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</row>
    <row r="642" spans="1:16" ht="14.4" x14ac:dyDescent="0.3">
      <c r="A642" s="2"/>
      <c r="B642" s="2"/>
      <c r="C642" s="5"/>
      <c r="D642" s="5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</row>
    <row r="643" spans="1:16" ht="14.4" x14ac:dyDescent="0.3">
      <c r="A643" s="2"/>
      <c r="B643" s="2"/>
      <c r="C643" s="5"/>
      <c r="D643" s="5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</row>
    <row r="644" spans="1:16" ht="14.4" x14ac:dyDescent="0.3">
      <c r="A644" s="2"/>
      <c r="B644" s="2"/>
      <c r="C644" s="5"/>
      <c r="D644" s="5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</row>
    <row r="645" spans="1:16" ht="14.4" x14ac:dyDescent="0.3">
      <c r="A645" s="2"/>
      <c r="B645" s="2"/>
      <c r="C645" s="5"/>
      <c r="D645" s="5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</row>
    <row r="646" spans="1:16" ht="14.4" x14ac:dyDescent="0.3">
      <c r="A646" s="2"/>
      <c r="B646" s="2"/>
      <c r="C646" s="5"/>
      <c r="D646" s="5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</row>
    <row r="647" spans="1:16" ht="14.4" x14ac:dyDescent="0.3">
      <c r="A647" s="2"/>
      <c r="B647" s="2"/>
      <c r="C647" s="5"/>
      <c r="D647" s="5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</row>
    <row r="648" spans="1:16" ht="14.4" x14ac:dyDescent="0.3">
      <c r="A648" s="2"/>
      <c r="B648" s="2"/>
      <c r="C648" s="5"/>
      <c r="D648" s="5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</row>
    <row r="649" spans="1:16" ht="14.4" x14ac:dyDescent="0.3">
      <c r="A649" s="2"/>
      <c r="B649" s="2"/>
      <c r="C649" s="5"/>
      <c r="D649" s="5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</row>
    <row r="650" spans="1:16" ht="14.4" x14ac:dyDescent="0.3">
      <c r="A650" s="2"/>
      <c r="B650" s="2"/>
      <c r="C650" s="5"/>
      <c r="D650" s="5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</row>
    <row r="651" spans="1:16" ht="14.4" x14ac:dyDescent="0.3">
      <c r="A651" s="2"/>
      <c r="B651" s="2"/>
      <c r="C651" s="5"/>
      <c r="D651" s="5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</row>
    <row r="652" spans="1:16" ht="14.4" x14ac:dyDescent="0.3">
      <c r="A652" s="2"/>
      <c r="B652" s="2"/>
      <c r="C652" s="5"/>
      <c r="D652" s="5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</row>
    <row r="653" spans="1:16" ht="14.4" x14ac:dyDescent="0.3">
      <c r="A653" s="2"/>
      <c r="B653" s="2"/>
      <c r="C653" s="5"/>
      <c r="D653" s="5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</row>
    <row r="654" spans="1:16" ht="14.4" x14ac:dyDescent="0.3">
      <c r="A654" s="2"/>
      <c r="B654" s="2"/>
      <c r="C654" s="5"/>
      <c r="D654" s="5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</row>
    <row r="655" spans="1:16" ht="14.4" x14ac:dyDescent="0.3">
      <c r="A655" s="2"/>
      <c r="B655" s="2"/>
      <c r="C655" s="5"/>
      <c r="D655" s="5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</row>
    <row r="656" spans="1:16" ht="14.4" x14ac:dyDescent="0.3">
      <c r="A656" s="2"/>
      <c r="B656" s="2"/>
      <c r="C656" s="5"/>
      <c r="D656" s="5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</row>
    <row r="657" spans="1:16" ht="14.4" x14ac:dyDescent="0.3">
      <c r="A657" s="2"/>
      <c r="B657" s="2"/>
      <c r="C657" s="5"/>
      <c r="D657" s="5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</row>
    <row r="658" spans="1:16" ht="14.4" x14ac:dyDescent="0.3">
      <c r="A658" s="2"/>
      <c r="B658" s="2"/>
      <c r="C658" s="5"/>
      <c r="D658" s="5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</row>
    <row r="659" spans="1:16" ht="14.4" x14ac:dyDescent="0.3">
      <c r="A659" s="2"/>
      <c r="B659" s="2"/>
      <c r="C659" s="5"/>
      <c r="D659" s="5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</row>
    <row r="660" spans="1:16" ht="14.4" x14ac:dyDescent="0.3">
      <c r="A660" s="2"/>
      <c r="B660" s="2"/>
      <c r="C660" s="5"/>
      <c r="D660" s="5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</row>
    <row r="661" spans="1:16" ht="14.4" x14ac:dyDescent="0.3">
      <c r="A661" s="2"/>
      <c r="B661" s="2"/>
      <c r="C661" s="5"/>
      <c r="D661" s="5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</row>
    <row r="662" spans="1:16" ht="14.4" x14ac:dyDescent="0.3">
      <c r="A662" s="2"/>
      <c r="B662" s="2"/>
      <c r="C662" s="5"/>
      <c r="D662" s="5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</row>
    <row r="663" spans="1:16" ht="14.4" x14ac:dyDescent="0.3">
      <c r="A663" s="2"/>
      <c r="B663" s="2"/>
      <c r="C663" s="5"/>
      <c r="D663" s="5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</row>
    <row r="664" spans="1:16" ht="14.4" x14ac:dyDescent="0.3">
      <c r="A664" s="2"/>
      <c r="B664" s="2"/>
      <c r="C664" s="5"/>
      <c r="D664" s="5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</row>
    <row r="665" spans="1:16" ht="14.4" x14ac:dyDescent="0.3">
      <c r="A665" s="2"/>
      <c r="B665" s="2"/>
      <c r="C665" s="5"/>
      <c r="D665" s="5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</row>
    <row r="666" spans="1:16" ht="14.4" x14ac:dyDescent="0.3">
      <c r="A666" s="2"/>
      <c r="B666" s="2"/>
      <c r="C666" s="5"/>
      <c r="D666" s="5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</row>
    <row r="667" spans="1:16" ht="14.4" x14ac:dyDescent="0.3">
      <c r="A667" s="2"/>
      <c r="B667" s="2"/>
      <c r="C667" s="5"/>
      <c r="D667" s="5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</row>
    <row r="668" spans="1:16" ht="14.4" x14ac:dyDescent="0.3">
      <c r="A668" s="2"/>
      <c r="B668" s="2"/>
      <c r="C668" s="5"/>
      <c r="D668" s="5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</row>
    <row r="669" spans="1:16" ht="14.4" x14ac:dyDescent="0.3">
      <c r="A669" s="2"/>
      <c r="B669" s="2"/>
      <c r="C669" s="5"/>
      <c r="D669" s="5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</row>
    <row r="670" spans="1:16" ht="14.4" x14ac:dyDescent="0.3">
      <c r="A670" s="2"/>
      <c r="B670" s="2"/>
      <c r="C670" s="5"/>
      <c r="D670" s="5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</row>
    <row r="671" spans="1:16" ht="14.4" x14ac:dyDescent="0.3">
      <c r="A671" s="2"/>
      <c r="B671" s="2"/>
      <c r="C671" s="5"/>
      <c r="D671" s="5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</row>
    <row r="672" spans="1:16" ht="14.4" x14ac:dyDescent="0.3">
      <c r="A672" s="2"/>
      <c r="B672" s="2"/>
      <c r="C672" s="5"/>
      <c r="D672" s="5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</row>
    <row r="673" spans="1:16" ht="14.4" x14ac:dyDescent="0.3">
      <c r="A673" s="2"/>
      <c r="B673" s="2"/>
      <c r="C673" s="5"/>
      <c r="D673" s="5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</row>
    <row r="674" spans="1:16" ht="14.4" x14ac:dyDescent="0.3">
      <c r="A674" s="2"/>
      <c r="B674" s="2"/>
      <c r="C674" s="5"/>
      <c r="D674" s="5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</row>
    <row r="675" spans="1:16" ht="14.4" x14ac:dyDescent="0.3">
      <c r="A675" s="2"/>
      <c r="B675" s="2"/>
      <c r="C675" s="5"/>
      <c r="D675" s="5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</row>
    <row r="676" spans="1:16" ht="14.4" x14ac:dyDescent="0.3">
      <c r="A676" s="2"/>
      <c r="B676" s="2"/>
      <c r="C676" s="5"/>
      <c r="D676" s="5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</row>
    <row r="677" spans="1:16" ht="14.4" x14ac:dyDescent="0.3">
      <c r="A677" s="2"/>
      <c r="B677" s="2"/>
      <c r="C677" s="5"/>
      <c r="D677" s="5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</row>
    <row r="678" spans="1:16" ht="14.4" x14ac:dyDescent="0.3">
      <c r="A678" s="2"/>
      <c r="B678" s="2"/>
      <c r="C678" s="5"/>
      <c r="D678" s="5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</row>
    <row r="679" spans="1:16" ht="14.4" x14ac:dyDescent="0.3">
      <c r="A679" s="2"/>
      <c r="B679" s="2"/>
      <c r="C679" s="5"/>
      <c r="D679" s="5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</row>
    <row r="680" spans="1:16" ht="14.4" x14ac:dyDescent="0.3">
      <c r="A680" s="2"/>
      <c r="B680" s="2"/>
      <c r="C680" s="5"/>
      <c r="D680" s="5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</row>
    <row r="681" spans="1:16" ht="14.4" x14ac:dyDescent="0.3">
      <c r="A681" s="2"/>
      <c r="B681" s="2"/>
      <c r="C681" s="5"/>
      <c r="D681" s="5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</row>
    <row r="682" spans="1:16" ht="14.4" x14ac:dyDescent="0.3">
      <c r="A682" s="2"/>
      <c r="B682" s="2"/>
      <c r="C682" s="5"/>
      <c r="D682" s="5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</row>
    <row r="683" spans="1:16" ht="14.4" x14ac:dyDescent="0.3">
      <c r="A683" s="2"/>
      <c r="B683" s="2"/>
      <c r="C683" s="5"/>
      <c r="D683" s="5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</row>
    <row r="684" spans="1:16" ht="14.4" x14ac:dyDescent="0.3">
      <c r="A684" s="2"/>
      <c r="B684" s="2"/>
      <c r="C684" s="5"/>
      <c r="D684" s="5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</row>
    <row r="685" spans="1:16" ht="14.4" x14ac:dyDescent="0.3">
      <c r="A685" s="2"/>
      <c r="B685" s="2"/>
      <c r="C685" s="5"/>
      <c r="D685" s="5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</row>
    <row r="686" spans="1:16" ht="14.4" x14ac:dyDescent="0.3">
      <c r="A686" s="2"/>
      <c r="B686" s="2"/>
      <c r="C686" s="5"/>
      <c r="D686" s="5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</row>
    <row r="687" spans="1:16" ht="14.4" x14ac:dyDescent="0.3">
      <c r="A687" s="2"/>
      <c r="B687" s="2"/>
      <c r="C687" s="5"/>
      <c r="D687" s="5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</row>
    <row r="688" spans="1:16" ht="14.4" x14ac:dyDescent="0.3">
      <c r="A688" s="2"/>
      <c r="B688" s="2"/>
      <c r="C688" s="5"/>
      <c r="D688" s="5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</row>
    <row r="689" spans="1:16" ht="14.4" x14ac:dyDescent="0.3">
      <c r="A689" s="2"/>
      <c r="B689" s="2"/>
      <c r="C689" s="5"/>
      <c r="D689" s="5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</row>
    <row r="690" spans="1:16" ht="14.4" x14ac:dyDescent="0.3">
      <c r="A690" s="2"/>
      <c r="B690" s="2"/>
      <c r="C690" s="5"/>
      <c r="D690" s="5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</row>
    <row r="691" spans="1:16" ht="14.4" x14ac:dyDescent="0.3">
      <c r="A691" s="2"/>
      <c r="B691" s="2"/>
      <c r="C691" s="5"/>
      <c r="D691" s="5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</row>
    <row r="692" spans="1:16" ht="14.4" x14ac:dyDescent="0.3">
      <c r="A692" s="2"/>
      <c r="B692" s="2"/>
      <c r="C692" s="5"/>
      <c r="D692" s="5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</row>
    <row r="693" spans="1:16" ht="14.4" x14ac:dyDescent="0.3">
      <c r="A693" s="2"/>
      <c r="B693" s="2"/>
      <c r="C693" s="5"/>
      <c r="D693" s="5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</row>
    <row r="694" spans="1:16" ht="14.4" x14ac:dyDescent="0.3">
      <c r="A694" s="2"/>
      <c r="B694" s="2"/>
      <c r="C694" s="5"/>
      <c r="D694" s="5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</row>
    <row r="695" spans="1:16" ht="14.4" x14ac:dyDescent="0.3">
      <c r="A695" s="2"/>
      <c r="B695" s="2"/>
      <c r="C695" s="5"/>
      <c r="D695" s="5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</row>
    <row r="696" spans="1:16" ht="14.4" x14ac:dyDescent="0.3">
      <c r="A696" s="2"/>
      <c r="B696" s="2"/>
      <c r="C696" s="5"/>
      <c r="D696" s="5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</row>
    <row r="697" spans="1:16" ht="14.4" x14ac:dyDescent="0.3">
      <c r="A697" s="2"/>
      <c r="B697" s="2"/>
      <c r="C697" s="5"/>
      <c r="D697" s="5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</row>
    <row r="698" spans="1:16" ht="14.4" x14ac:dyDescent="0.3">
      <c r="A698" s="2"/>
      <c r="B698" s="2"/>
      <c r="C698" s="5"/>
      <c r="D698" s="5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</row>
    <row r="699" spans="1:16" ht="14.4" x14ac:dyDescent="0.3">
      <c r="A699" s="2"/>
      <c r="B699" s="2"/>
      <c r="C699" s="5"/>
      <c r="D699" s="5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</row>
    <row r="700" spans="1:16" ht="14.4" x14ac:dyDescent="0.3">
      <c r="A700" s="2"/>
      <c r="B700" s="2"/>
      <c r="C700" s="5"/>
      <c r="D700" s="5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</row>
    <row r="701" spans="1:16" ht="14.4" x14ac:dyDescent="0.3">
      <c r="A701" s="2"/>
      <c r="B701" s="2"/>
      <c r="C701" s="5"/>
      <c r="D701" s="5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</row>
    <row r="702" spans="1:16" ht="14.4" x14ac:dyDescent="0.3">
      <c r="A702" s="2"/>
      <c r="B702" s="2"/>
      <c r="C702" s="5"/>
      <c r="D702" s="5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</row>
    <row r="703" spans="1:16" ht="14.4" x14ac:dyDescent="0.3">
      <c r="A703" s="2"/>
      <c r="B703" s="2"/>
      <c r="C703" s="5"/>
      <c r="D703" s="5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</row>
    <row r="704" spans="1:16" ht="14.4" x14ac:dyDescent="0.3">
      <c r="A704" s="2"/>
      <c r="B704" s="2"/>
      <c r="C704" s="5"/>
      <c r="D704" s="5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</row>
    <row r="705" spans="1:16" ht="14.4" x14ac:dyDescent="0.3">
      <c r="A705" s="2"/>
      <c r="B705" s="2"/>
      <c r="C705" s="5"/>
      <c r="D705" s="5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</row>
    <row r="706" spans="1:16" ht="14.4" x14ac:dyDescent="0.3">
      <c r="A706" s="2"/>
      <c r="B706" s="2"/>
      <c r="C706" s="5"/>
      <c r="D706" s="5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</row>
    <row r="707" spans="1:16" ht="14.4" x14ac:dyDescent="0.3">
      <c r="A707" s="2"/>
      <c r="B707" s="2"/>
      <c r="C707" s="5"/>
      <c r="D707" s="5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</row>
    <row r="708" spans="1:16" ht="14.4" x14ac:dyDescent="0.3">
      <c r="A708" s="2"/>
      <c r="B708" s="2"/>
      <c r="C708" s="5"/>
      <c r="D708" s="5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</row>
    <row r="709" spans="1:16" ht="14.4" x14ac:dyDescent="0.3">
      <c r="A709" s="2"/>
      <c r="B709" s="2"/>
      <c r="C709" s="5"/>
      <c r="D709" s="5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</row>
    <row r="710" spans="1:16" ht="14.4" x14ac:dyDescent="0.3">
      <c r="A710" s="2"/>
      <c r="B710" s="2"/>
      <c r="C710" s="5"/>
      <c r="D710" s="5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</row>
    <row r="711" spans="1:16" ht="14.4" x14ac:dyDescent="0.3">
      <c r="A711" s="2"/>
      <c r="B711" s="2"/>
      <c r="C711" s="5"/>
      <c r="D711" s="5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</row>
    <row r="712" spans="1:16" ht="14.4" x14ac:dyDescent="0.3">
      <c r="A712" s="2"/>
      <c r="B712" s="2"/>
      <c r="C712" s="5"/>
      <c r="D712" s="5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</row>
    <row r="713" spans="1:16" ht="14.4" x14ac:dyDescent="0.3">
      <c r="A713" s="2"/>
      <c r="B713" s="2"/>
      <c r="C713" s="5"/>
      <c r="D713" s="5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</row>
    <row r="714" spans="1:16" ht="14.4" x14ac:dyDescent="0.3">
      <c r="A714" s="2"/>
      <c r="B714" s="2"/>
      <c r="C714" s="5"/>
      <c r="D714" s="5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</row>
    <row r="715" spans="1:16" ht="14.4" x14ac:dyDescent="0.3">
      <c r="A715" s="2"/>
      <c r="B715" s="2"/>
      <c r="C715" s="5"/>
      <c r="D715" s="5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</row>
    <row r="716" spans="1:16" ht="14.4" x14ac:dyDescent="0.3">
      <c r="A716" s="2"/>
      <c r="B716" s="2"/>
      <c r="C716" s="5"/>
      <c r="D716" s="5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</row>
    <row r="717" spans="1:16" ht="14.4" x14ac:dyDescent="0.3">
      <c r="A717" s="2"/>
      <c r="B717" s="2"/>
      <c r="C717" s="5"/>
      <c r="D717" s="5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</row>
    <row r="718" spans="1:16" ht="14.4" x14ac:dyDescent="0.3">
      <c r="A718" s="2"/>
      <c r="B718" s="2"/>
      <c r="C718" s="5"/>
      <c r="D718" s="5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</row>
    <row r="719" spans="1:16" ht="14.4" x14ac:dyDescent="0.3">
      <c r="A719" s="2"/>
      <c r="B719" s="2"/>
      <c r="C719" s="5"/>
      <c r="D719" s="5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</row>
    <row r="720" spans="1:16" ht="14.4" x14ac:dyDescent="0.3">
      <c r="A720" s="2"/>
      <c r="B720" s="2"/>
      <c r="C720" s="5"/>
      <c r="D720" s="5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</row>
    <row r="721" spans="1:16" ht="14.4" x14ac:dyDescent="0.3">
      <c r="A721" s="2"/>
      <c r="B721" s="2"/>
      <c r="C721" s="5"/>
      <c r="D721" s="5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</row>
    <row r="722" spans="1:16" ht="14.4" x14ac:dyDescent="0.3">
      <c r="A722" s="2"/>
      <c r="B722" s="2"/>
      <c r="C722" s="5"/>
      <c r="D722" s="5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</row>
    <row r="723" spans="1:16" ht="14.4" x14ac:dyDescent="0.3">
      <c r="A723" s="2"/>
      <c r="B723" s="2"/>
      <c r="C723" s="5"/>
      <c r="D723" s="5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</row>
    <row r="724" spans="1:16" ht="14.4" x14ac:dyDescent="0.3">
      <c r="A724" s="2"/>
      <c r="B724" s="2"/>
      <c r="C724" s="5"/>
      <c r="D724" s="5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</row>
    <row r="725" spans="1:16" ht="14.4" x14ac:dyDescent="0.3">
      <c r="A725" s="2"/>
      <c r="B725" s="2"/>
      <c r="C725" s="5"/>
      <c r="D725" s="5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</row>
    <row r="726" spans="1:16" ht="14.4" x14ac:dyDescent="0.3">
      <c r="A726" s="2"/>
      <c r="B726" s="2"/>
      <c r="C726" s="5"/>
      <c r="D726" s="5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</row>
    <row r="727" spans="1:16" ht="14.4" x14ac:dyDescent="0.3">
      <c r="A727" s="2"/>
      <c r="B727" s="2"/>
      <c r="C727" s="5"/>
      <c r="D727" s="5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</row>
    <row r="728" spans="1:16" ht="14.4" x14ac:dyDescent="0.3">
      <c r="A728" s="2"/>
      <c r="B728" s="2"/>
      <c r="C728" s="5"/>
      <c r="D728" s="5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</row>
    <row r="729" spans="1:16" ht="14.4" x14ac:dyDescent="0.3">
      <c r="A729" s="2"/>
      <c r="B729" s="2"/>
      <c r="C729" s="5"/>
      <c r="D729" s="5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</row>
    <row r="730" spans="1:16" ht="14.4" x14ac:dyDescent="0.3">
      <c r="A730" s="2"/>
      <c r="B730" s="2"/>
      <c r="C730" s="5"/>
      <c r="D730" s="5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</row>
    <row r="731" spans="1:16" ht="14.4" x14ac:dyDescent="0.3">
      <c r="A731" s="2"/>
      <c r="B731" s="2"/>
      <c r="C731" s="5"/>
      <c r="D731" s="5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</row>
    <row r="732" spans="1:16" ht="14.4" x14ac:dyDescent="0.3">
      <c r="A732" s="2"/>
      <c r="B732" s="2"/>
      <c r="C732" s="5"/>
      <c r="D732" s="5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</row>
    <row r="733" spans="1:16" ht="14.4" x14ac:dyDescent="0.3">
      <c r="A733" s="2"/>
      <c r="B733" s="2"/>
      <c r="C733" s="5"/>
      <c r="D733" s="5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</row>
    <row r="734" spans="1:16" ht="14.4" x14ac:dyDescent="0.3">
      <c r="A734" s="2"/>
      <c r="B734" s="2"/>
      <c r="C734" s="5"/>
      <c r="D734" s="5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</row>
    <row r="735" spans="1:16" ht="14.4" x14ac:dyDescent="0.3">
      <c r="A735" s="2"/>
      <c r="B735" s="2"/>
      <c r="C735" s="5"/>
      <c r="D735" s="5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</row>
    <row r="736" spans="1:16" ht="14.4" x14ac:dyDescent="0.3">
      <c r="A736" s="2"/>
      <c r="B736" s="2"/>
      <c r="C736" s="5"/>
      <c r="D736" s="5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</row>
    <row r="737" spans="1:16" ht="14.4" x14ac:dyDescent="0.3">
      <c r="A737" s="2"/>
      <c r="B737" s="2"/>
      <c r="C737" s="5"/>
      <c r="D737" s="5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</row>
    <row r="738" spans="1:16" ht="14.4" x14ac:dyDescent="0.3">
      <c r="A738" s="2"/>
      <c r="B738" s="2"/>
      <c r="C738" s="5"/>
      <c r="D738" s="5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</row>
    <row r="739" spans="1:16" ht="14.4" x14ac:dyDescent="0.3">
      <c r="A739" s="2"/>
      <c r="B739" s="2"/>
      <c r="C739" s="5"/>
      <c r="D739" s="5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</row>
    <row r="740" spans="1:16" ht="14.4" x14ac:dyDescent="0.3">
      <c r="A740" s="2"/>
      <c r="B740" s="2"/>
      <c r="C740" s="5"/>
      <c r="D740" s="5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</row>
    <row r="741" spans="1:16" ht="14.4" x14ac:dyDescent="0.3">
      <c r="A741" s="2"/>
      <c r="B741" s="2"/>
      <c r="C741" s="5"/>
      <c r="D741" s="5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</row>
    <row r="742" spans="1:16" ht="14.4" x14ac:dyDescent="0.3">
      <c r="A742" s="2"/>
      <c r="B742" s="2"/>
      <c r="C742" s="5"/>
      <c r="D742" s="5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</row>
    <row r="743" spans="1:16" ht="14.4" x14ac:dyDescent="0.3">
      <c r="A743" s="2"/>
      <c r="B743" s="2"/>
      <c r="C743" s="5"/>
      <c r="D743" s="5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</row>
    <row r="744" spans="1:16" ht="14.4" x14ac:dyDescent="0.3">
      <c r="A744" s="2"/>
      <c r="B744" s="2"/>
      <c r="C744" s="5"/>
      <c r="D744" s="5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</row>
    <row r="745" spans="1:16" ht="14.4" x14ac:dyDescent="0.3">
      <c r="A745" s="2"/>
      <c r="B745" s="2"/>
      <c r="C745" s="5"/>
      <c r="D745" s="5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</row>
    <row r="746" spans="1:16" ht="14.4" x14ac:dyDescent="0.3">
      <c r="A746" s="2"/>
      <c r="B746" s="2"/>
      <c r="C746" s="5"/>
      <c r="D746" s="5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</row>
    <row r="747" spans="1:16" ht="14.4" x14ac:dyDescent="0.3">
      <c r="A747" s="2"/>
      <c r="B747" s="2"/>
      <c r="C747" s="5"/>
      <c r="D747" s="5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</row>
    <row r="748" spans="1:16" ht="14.4" x14ac:dyDescent="0.3">
      <c r="A748" s="2"/>
      <c r="B748" s="2"/>
      <c r="C748" s="5"/>
      <c r="D748" s="5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</row>
    <row r="749" spans="1:16" ht="14.4" x14ac:dyDescent="0.3">
      <c r="A749" s="2"/>
      <c r="B749" s="2"/>
      <c r="C749" s="5"/>
      <c r="D749" s="5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</row>
    <row r="750" spans="1:16" ht="14.4" x14ac:dyDescent="0.3">
      <c r="A750" s="2"/>
      <c r="B750" s="2"/>
      <c r="C750" s="5"/>
      <c r="D750" s="5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</row>
    <row r="751" spans="1:16" ht="14.4" x14ac:dyDescent="0.3">
      <c r="A751" s="2"/>
      <c r="B751" s="2"/>
      <c r="C751" s="5"/>
      <c r="D751" s="5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</row>
    <row r="752" spans="1:16" ht="14.4" x14ac:dyDescent="0.3">
      <c r="A752" s="2"/>
      <c r="B752" s="2"/>
      <c r="C752" s="5"/>
      <c r="D752" s="5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</row>
    <row r="753" spans="1:16" ht="14.4" x14ac:dyDescent="0.3">
      <c r="A753" s="2"/>
      <c r="B753" s="2"/>
      <c r="C753" s="5"/>
      <c r="D753" s="5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</row>
    <row r="754" spans="1:16" ht="14.4" x14ac:dyDescent="0.3">
      <c r="A754" s="2"/>
      <c r="B754" s="2"/>
      <c r="C754" s="5"/>
      <c r="D754" s="5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</row>
    <row r="755" spans="1:16" ht="14.4" x14ac:dyDescent="0.3">
      <c r="A755" s="2"/>
      <c r="B755" s="2"/>
      <c r="C755" s="5"/>
      <c r="D755" s="5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</row>
    <row r="756" spans="1:16" ht="14.4" x14ac:dyDescent="0.3">
      <c r="A756" s="2"/>
      <c r="B756" s="2"/>
      <c r="C756" s="5"/>
      <c r="D756" s="5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</row>
    <row r="757" spans="1:16" ht="14.4" x14ac:dyDescent="0.3">
      <c r="A757" s="2"/>
      <c r="B757" s="2"/>
      <c r="C757" s="5"/>
      <c r="D757" s="5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</row>
    <row r="758" spans="1:16" ht="14.4" x14ac:dyDescent="0.3">
      <c r="A758" s="2"/>
      <c r="B758" s="2"/>
      <c r="C758" s="5"/>
      <c r="D758" s="5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</row>
    <row r="759" spans="1:16" ht="14.4" x14ac:dyDescent="0.3">
      <c r="A759" s="2"/>
      <c r="B759" s="2"/>
      <c r="C759" s="5"/>
      <c r="D759" s="5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</row>
    <row r="760" spans="1:16" ht="14.4" x14ac:dyDescent="0.3">
      <c r="A760" s="2"/>
      <c r="B760" s="2"/>
      <c r="C760" s="5"/>
      <c r="D760" s="5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</row>
    <row r="761" spans="1:16" ht="14.4" x14ac:dyDescent="0.3">
      <c r="A761" s="2"/>
      <c r="B761" s="2"/>
      <c r="C761" s="5"/>
      <c r="D761" s="5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</row>
    <row r="762" spans="1:16" ht="14.4" x14ac:dyDescent="0.3">
      <c r="A762" s="2"/>
      <c r="B762" s="2"/>
      <c r="C762" s="5"/>
      <c r="D762" s="5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</row>
    <row r="763" spans="1:16" ht="14.4" x14ac:dyDescent="0.3">
      <c r="A763" s="2"/>
      <c r="B763" s="2"/>
      <c r="C763" s="5"/>
      <c r="D763" s="5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</row>
    <row r="764" spans="1:16" ht="14.4" x14ac:dyDescent="0.3">
      <c r="A764" s="2"/>
      <c r="B764" s="2"/>
      <c r="C764" s="5"/>
      <c r="D764" s="5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</row>
    <row r="765" spans="1:16" ht="14.4" x14ac:dyDescent="0.3">
      <c r="A765" s="2"/>
      <c r="B765" s="2"/>
      <c r="C765" s="5"/>
      <c r="D765" s="5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</row>
    <row r="766" spans="1:16" ht="14.4" x14ac:dyDescent="0.3">
      <c r="A766" s="2"/>
      <c r="B766" s="2"/>
      <c r="C766" s="5"/>
      <c r="D766" s="5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</row>
    <row r="767" spans="1:16" ht="14.4" x14ac:dyDescent="0.3">
      <c r="A767" s="2"/>
      <c r="B767" s="2"/>
      <c r="C767" s="5"/>
      <c r="D767" s="5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</row>
    <row r="768" spans="1:16" ht="14.4" x14ac:dyDescent="0.3">
      <c r="A768" s="2"/>
      <c r="B768" s="2"/>
      <c r="C768" s="5"/>
      <c r="D768" s="5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</row>
    <row r="769" spans="1:16" ht="14.4" x14ac:dyDescent="0.3">
      <c r="A769" s="2"/>
      <c r="B769" s="2"/>
      <c r="C769" s="5"/>
      <c r="D769" s="5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</row>
    <row r="770" spans="1:16" ht="14.4" x14ac:dyDescent="0.3">
      <c r="A770" s="2"/>
      <c r="B770" s="2"/>
      <c r="C770" s="5"/>
      <c r="D770" s="5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</row>
    <row r="771" spans="1:16" ht="14.4" x14ac:dyDescent="0.3">
      <c r="A771" s="2"/>
      <c r="B771" s="2"/>
      <c r="C771" s="5"/>
      <c r="D771" s="5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</row>
    <row r="772" spans="1:16" ht="14.4" x14ac:dyDescent="0.3">
      <c r="A772" s="2"/>
      <c r="B772" s="2"/>
      <c r="C772" s="5"/>
      <c r="D772" s="5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</row>
    <row r="773" spans="1:16" ht="14.4" x14ac:dyDescent="0.3">
      <c r="A773" s="2"/>
      <c r="B773" s="2"/>
      <c r="C773" s="5"/>
      <c r="D773" s="5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</row>
    <row r="774" spans="1:16" ht="14.4" x14ac:dyDescent="0.3">
      <c r="A774" s="2"/>
      <c r="B774" s="2"/>
      <c r="C774" s="5"/>
      <c r="D774" s="5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</row>
    <row r="775" spans="1:16" ht="14.4" x14ac:dyDescent="0.3">
      <c r="A775" s="2"/>
      <c r="B775" s="2"/>
      <c r="C775" s="5"/>
      <c r="D775" s="5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</row>
    <row r="776" spans="1:16" ht="14.4" x14ac:dyDescent="0.3">
      <c r="A776" s="2"/>
      <c r="B776" s="2"/>
      <c r="C776" s="5"/>
      <c r="D776" s="5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</row>
    <row r="777" spans="1:16" ht="14.4" x14ac:dyDescent="0.3">
      <c r="A777" s="2"/>
      <c r="B777" s="2"/>
      <c r="C777" s="5"/>
      <c r="D777" s="5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</row>
    <row r="778" spans="1:16" ht="14.4" x14ac:dyDescent="0.3">
      <c r="A778" s="2"/>
      <c r="B778" s="2"/>
      <c r="C778" s="5"/>
      <c r="D778" s="5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</row>
    <row r="779" spans="1:16" ht="14.4" x14ac:dyDescent="0.3">
      <c r="A779" s="2"/>
      <c r="B779" s="2"/>
      <c r="C779" s="5"/>
      <c r="D779" s="5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</row>
    <row r="780" spans="1:16" ht="14.4" x14ac:dyDescent="0.3">
      <c r="A780" s="2"/>
      <c r="B780" s="2"/>
      <c r="C780" s="5"/>
      <c r="D780" s="5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</row>
    <row r="781" spans="1:16" ht="14.4" x14ac:dyDescent="0.3">
      <c r="A781" s="2"/>
      <c r="B781" s="2"/>
      <c r="C781" s="5"/>
      <c r="D781" s="5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</row>
    <row r="782" spans="1:16" ht="14.4" x14ac:dyDescent="0.3">
      <c r="A782" s="2"/>
      <c r="B782" s="2"/>
      <c r="C782" s="5"/>
      <c r="D782" s="5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</row>
    <row r="783" spans="1:16" ht="14.4" x14ac:dyDescent="0.3">
      <c r="A783" s="2"/>
      <c r="B783" s="2"/>
      <c r="C783" s="5"/>
      <c r="D783" s="5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</row>
    <row r="784" spans="1:16" ht="14.4" x14ac:dyDescent="0.3">
      <c r="A784" s="2"/>
      <c r="B784" s="2"/>
      <c r="C784" s="5"/>
      <c r="D784" s="5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</row>
    <row r="785" spans="1:16" ht="14.4" x14ac:dyDescent="0.3">
      <c r="A785" s="2"/>
      <c r="B785" s="2"/>
      <c r="C785" s="5"/>
      <c r="D785" s="5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</row>
    <row r="786" spans="1:16" ht="14.4" x14ac:dyDescent="0.3">
      <c r="A786" s="2"/>
      <c r="B786" s="2"/>
      <c r="C786" s="5"/>
      <c r="D786" s="5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</row>
    <row r="787" spans="1:16" ht="14.4" x14ac:dyDescent="0.3">
      <c r="A787" s="2"/>
      <c r="B787" s="2"/>
      <c r="C787" s="5"/>
      <c r="D787" s="5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</row>
    <row r="788" spans="1:16" ht="14.4" x14ac:dyDescent="0.3">
      <c r="A788" s="2"/>
      <c r="B788" s="2"/>
      <c r="C788" s="5"/>
      <c r="D788" s="5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</row>
    <row r="789" spans="1:16" ht="14.4" x14ac:dyDescent="0.3">
      <c r="A789" s="2"/>
      <c r="B789" s="2"/>
      <c r="C789" s="5"/>
      <c r="D789" s="5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</row>
    <row r="790" spans="1:16" ht="14.4" x14ac:dyDescent="0.3">
      <c r="A790" s="2"/>
      <c r="B790" s="2"/>
      <c r="C790" s="5"/>
      <c r="D790" s="5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</row>
    <row r="791" spans="1:16" ht="14.4" x14ac:dyDescent="0.3">
      <c r="A791" s="2"/>
      <c r="B791" s="2"/>
      <c r="C791" s="5"/>
      <c r="D791" s="5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</row>
    <row r="792" spans="1:16" ht="14.4" x14ac:dyDescent="0.3">
      <c r="A792" s="2"/>
      <c r="B792" s="2"/>
      <c r="C792" s="5"/>
      <c r="D792" s="5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</row>
    <row r="793" spans="1:16" ht="14.4" x14ac:dyDescent="0.3">
      <c r="A793" s="2"/>
      <c r="B793" s="2"/>
      <c r="C793" s="5"/>
      <c r="D793" s="5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</row>
    <row r="794" spans="1:16" ht="14.4" x14ac:dyDescent="0.3">
      <c r="A794" s="2"/>
      <c r="B794" s="2"/>
      <c r="C794" s="5"/>
      <c r="D794" s="5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</row>
    <row r="795" spans="1:16" ht="14.4" x14ac:dyDescent="0.3">
      <c r="A795" s="2"/>
      <c r="B795" s="2"/>
      <c r="C795" s="5"/>
      <c r="D795" s="5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</row>
    <row r="796" spans="1:16" ht="14.4" x14ac:dyDescent="0.3">
      <c r="A796" s="2"/>
      <c r="B796" s="2"/>
      <c r="C796" s="5"/>
      <c r="D796" s="5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</row>
    <row r="797" spans="1:16" ht="14.4" x14ac:dyDescent="0.3">
      <c r="A797" s="2"/>
      <c r="B797" s="2"/>
      <c r="C797" s="5"/>
      <c r="D797" s="5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</row>
    <row r="798" spans="1:16" ht="14.4" x14ac:dyDescent="0.3">
      <c r="A798" s="2"/>
      <c r="B798" s="2"/>
      <c r="C798" s="5"/>
      <c r="D798" s="5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</row>
    <row r="799" spans="1:16" ht="14.4" x14ac:dyDescent="0.3">
      <c r="A799" s="2"/>
      <c r="B799" s="2"/>
      <c r="C799" s="5"/>
      <c r="D799" s="5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</row>
    <row r="800" spans="1:16" ht="14.4" x14ac:dyDescent="0.3">
      <c r="A800" s="2"/>
      <c r="B800" s="2"/>
      <c r="C800" s="5"/>
      <c r="D800" s="5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</row>
    <row r="801" spans="1:16" ht="14.4" x14ac:dyDescent="0.3">
      <c r="A801" s="2"/>
      <c r="B801" s="2"/>
      <c r="C801" s="5"/>
      <c r="D801" s="5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</row>
    <row r="802" spans="1:16" ht="14.4" x14ac:dyDescent="0.3">
      <c r="A802" s="2"/>
      <c r="B802" s="2"/>
      <c r="C802" s="5"/>
      <c r="D802" s="5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</row>
    <row r="803" spans="1:16" ht="14.4" x14ac:dyDescent="0.3">
      <c r="A803" s="2"/>
      <c r="B803" s="2"/>
      <c r="C803" s="5"/>
      <c r="D803" s="5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</row>
    <row r="804" spans="1:16" ht="14.4" x14ac:dyDescent="0.3">
      <c r="A804" s="2"/>
      <c r="B804" s="2"/>
      <c r="C804" s="5"/>
      <c r="D804" s="5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</row>
    <row r="805" spans="1:16" ht="14.4" x14ac:dyDescent="0.3">
      <c r="A805" s="2"/>
      <c r="B805" s="2"/>
      <c r="C805" s="5"/>
      <c r="D805" s="5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</row>
    <row r="806" spans="1:16" ht="14.4" x14ac:dyDescent="0.3">
      <c r="A806" s="2"/>
      <c r="B806" s="2"/>
      <c r="C806" s="5"/>
      <c r="D806" s="5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</row>
    <row r="807" spans="1:16" ht="14.4" x14ac:dyDescent="0.3">
      <c r="A807" s="2"/>
      <c r="B807" s="2"/>
      <c r="C807" s="5"/>
      <c r="D807" s="5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</row>
    <row r="808" spans="1:16" ht="14.4" x14ac:dyDescent="0.3">
      <c r="A808" s="2"/>
      <c r="B808" s="2"/>
      <c r="C808" s="5"/>
      <c r="D808" s="5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</row>
    <row r="809" spans="1:16" ht="14.4" x14ac:dyDescent="0.3">
      <c r="A809" s="2"/>
      <c r="B809" s="2"/>
      <c r="C809" s="5"/>
      <c r="D809" s="5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</row>
    <row r="810" spans="1:16" ht="14.4" x14ac:dyDescent="0.3">
      <c r="A810" s="2"/>
      <c r="B810" s="2"/>
      <c r="C810" s="5"/>
      <c r="D810" s="5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</row>
    <row r="811" spans="1:16" ht="14.4" x14ac:dyDescent="0.3">
      <c r="A811" s="2"/>
      <c r="B811" s="2"/>
      <c r="C811" s="5"/>
      <c r="D811" s="5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</row>
    <row r="812" spans="1:16" ht="14.4" x14ac:dyDescent="0.3">
      <c r="A812" s="2"/>
      <c r="B812" s="2"/>
      <c r="C812" s="5"/>
      <c r="D812" s="5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</row>
    <row r="813" spans="1:16" ht="14.4" x14ac:dyDescent="0.3">
      <c r="A813" s="2"/>
      <c r="B813" s="2"/>
      <c r="C813" s="5"/>
      <c r="D813" s="5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</row>
    <row r="814" spans="1:16" ht="14.4" x14ac:dyDescent="0.3">
      <c r="A814" s="2"/>
      <c r="B814" s="2"/>
      <c r="C814" s="5"/>
      <c r="D814" s="5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</row>
    <row r="815" spans="1:16" ht="14.4" x14ac:dyDescent="0.3">
      <c r="A815" s="2"/>
      <c r="B815" s="2"/>
      <c r="C815" s="5"/>
      <c r="D815" s="5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</row>
    <row r="816" spans="1:16" ht="14.4" x14ac:dyDescent="0.3">
      <c r="A816" s="2"/>
      <c r="B816" s="2"/>
      <c r="C816" s="5"/>
      <c r="D816" s="5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</row>
    <row r="817" spans="1:16" ht="14.4" x14ac:dyDescent="0.3">
      <c r="A817" s="2"/>
      <c r="B817" s="2"/>
      <c r="C817" s="5"/>
      <c r="D817" s="5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</row>
    <row r="818" spans="1:16" ht="14.4" x14ac:dyDescent="0.3">
      <c r="A818" s="2"/>
      <c r="B818" s="2"/>
      <c r="C818" s="5"/>
      <c r="D818" s="5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</row>
    <row r="819" spans="1:16" ht="14.4" x14ac:dyDescent="0.3">
      <c r="A819" s="2"/>
      <c r="B819" s="2"/>
      <c r="C819" s="5"/>
      <c r="D819" s="5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</row>
    <row r="820" spans="1:16" ht="14.4" x14ac:dyDescent="0.3">
      <c r="A820" s="2"/>
      <c r="B820" s="2"/>
      <c r="C820" s="5"/>
      <c r="D820" s="5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</row>
    <row r="821" spans="1:16" ht="14.4" x14ac:dyDescent="0.3">
      <c r="A821" s="2"/>
      <c r="B821" s="2"/>
      <c r="C821" s="5"/>
      <c r="D821" s="5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</row>
    <row r="822" spans="1:16" ht="14.4" x14ac:dyDescent="0.3">
      <c r="A822" s="2"/>
      <c r="B822" s="2"/>
      <c r="C822" s="5"/>
      <c r="D822" s="5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</row>
    <row r="823" spans="1:16" ht="14.4" x14ac:dyDescent="0.3">
      <c r="A823" s="2"/>
      <c r="B823" s="2"/>
      <c r="C823" s="5"/>
      <c r="D823" s="5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</row>
    <row r="824" spans="1:16" ht="14.4" x14ac:dyDescent="0.3">
      <c r="A824" s="2"/>
      <c r="B824" s="2"/>
      <c r="C824" s="5"/>
      <c r="D824" s="5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</row>
    <row r="825" spans="1:16" ht="14.4" x14ac:dyDescent="0.3">
      <c r="A825" s="2"/>
      <c r="B825" s="2"/>
      <c r="C825" s="5"/>
      <c r="D825" s="5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</row>
    <row r="826" spans="1:16" ht="14.4" x14ac:dyDescent="0.3">
      <c r="A826" s="2"/>
      <c r="B826" s="2"/>
      <c r="C826" s="5"/>
      <c r="D826" s="5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</row>
    <row r="827" spans="1:16" ht="14.4" x14ac:dyDescent="0.3">
      <c r="A827" s="2"/>
      <c r="B827" s="2"/>
      <c r="C827" s="5"/>
      <c r="D827" s="5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</row>
    <row r="828" spans="1:16" ht="14.4" x14ac:dyDescent="0.3">
      <c r="A828" s="2"/>
      <c r="B828" s="2"/>
      <c r="C828" s="5"/>
      <c r="D828" s="5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</row>
    <row r="829" spans="1:16" ht="14.4" x14ac:dyDescent="0.3">
      <c r="A829" s="2"/>
      <c r="B829" s="2"/>
      <c r="C829" s="5"/>
      <c r="D829" s="5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</row>
    <row r="830" spans="1:16" ht="14.4" x14ac:dyDescent="0.3">
      <c r="A830" s="2"/>
      <c r="B830" s="2"/>
      <c r="C830" s="5"/>
      <c r="D830" s="5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</row>
    <row r="831" spans="1:16" ht="14.4" x14ac:dyDescent="0.3">
      <c r="A831" s="2"/>
      <c r="B831" s="2"/>
      <c r="C831" s="5"/>
      <c r="D831" s="5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</row>
    <row r="832" spans="1:16" ht="14.4" x14ac:dyDescent="0.3">
      <c r="A832" s="2"/>
      <c r="B832" s="2"/>
      <c r="C832" s="5"/>
      <c r="D832" s="5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</row>
    <row r="833" spans="1:16" ht="14.4" x14ac:dyDescent="0.3">
      <c r="A833" s="2"/>
      <c r="B833" s="2"/>
      <c r="C833" s="5"/>
      <c r="D833" s="5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</row>
    <row r="834" spans="1:16" ht="14.4" x14ac:dyDescent="0.3">
      <c r="A834" s="2"/>
      <c r="B834" s="2"/>
      <c r="C834" s="5"/>
      <c r="D834" s="5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</row>
    <row r="835" spans="1:16" ht="14.4" x14ac:dyDescent="0.3">
      <c r="A835" s="2"/>
      <c r="B835" s="2"/>
      <c r="C835" s="5"/>
      <c r="D835" s="5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</row>
    <row r="836" spans="1:16" ht="14.4" x14ac:dyDescent="0.3">
      <c r="A836" s="2"/>
      <c r="B836" s="2"/>
      <c r="C836" s="5"/>
      <c r="D836" s="5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</row>
    <row r="837" spans="1:16" ht="14.4" x14ac:dyDescent="0.3">
      <c r="A837" s="2"/>
      <c r="B837" s="2"/>
      <c r="C837" s="5"/>
      <c r="D837" s="5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</row>
    <row r="838" spans="1:16" ht="14.4" x14ac:dyDescent="0.3">
      <c r="A838" s="2"/>
      <c r="B838" s="2"/>
      <c r="C838" s="5"/>
      <c r="D838" s="5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</row>
    <row r="839" spans="1:16" ht="14.4" x14ac:dyDescent="0.3">
      <c r="A839" s="2"/>
      <c r="B839" s="2"/>
      <c r="C839" s="5"/>
      <c r="D839" s="5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</row>
    <row r="840" spans="1:16" ht="14.4" x14ac:dyDescent="0.3">
      <c r="A840" s="2"/>
      <c r="B840" s="2"/>
      <c r="C840" s="5"/>
      <c r="D840" s="5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</row>
    <row r="841" spans="1:16" ht="14.4" x14ac:dyDescent="0.3">
      <c r="A841" s="2"/>
      <c r="B841" s="2"/>
      <c r="C841" s="5"/>
      <c r="D841" s="5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</row>
    <row r="842" spans="1:16" ht="14.4" x14ac:dyDescent="0.3">
      <c r="A842" s="2"/>
      <c r="B842" s="2"/>
      <c r="C842" s="5"/>
      <c r="D842" s="5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</row>
    <row r="843" spans="1:16" ht="14.4" x14ac:dyDescent="0.3">
      <c r="A843" s="2"/>
      <c r="B843" s="2"/>
      <c r="C843" s="5"/>
      <c r="D843" s="5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</row>
    <row r="844" spans="1:16" ht="14.4" x14ac:dyDescent="0.3">
      <c r="A844" s="2"/>
      <c r="B844" s="2"/>
      <c r="C844" s="5"/>
      <c r="D844" s="5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</row>
    <row r="845" spans="1:16" ht="14.4" x14ac:dyDescent="0.3">
      <c r="A845" s="2"/>
      <c r="B845" s="2"/>
      <c r="C845" s="5"/>
      <c r="D845" s="5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</row>
    <row r="846" spans="1:16" ht="14.4" x14ac:dyDescent="0.3">
      <c r="A846" s="2"/>
      <c r="B846" s="2"/>
      <c r="C846" s="5"/>
      <c r="D846" s="5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</row>
    <row r="847" spans="1:16" ht="14.4" x14ac:dyDescent="0.3">
      <c r="A847" s="2"/>
      <c r="B847" s="2"/>
      <c r="C847" s="5"/>
      <c r="D847" s="5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</row>
    <row r="848" spans="1:16" ht="14.4" x14ac:dyDescent="0.3">
      <c r="A848" s="2"/>
      <c r="B848" s="2"/>
      <c r="C848" s="5"/>
      <c r="D848" s="5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</row>
    <row r="849" spans="1:16" ht="14.4" x14ac:dyDescent="0.3">
      <c r="A849" s="2"/>
      <c r="B849" s="2"/>
      <c r="C849" s="5"/>
      <c r="D849" s="5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</row>
    <row r="850" spans="1:16" ht="14.4" x14ac:dyDescent="0.3">
      <c r="A850" s="2"/>
      <c r="B850" s="2"/>
      <c r="C850" s="5"/>
      <c r="D850" s="5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</row>
    <row r="851" spans="1:16" ht="14.4" x14ac:dyDescent="0.3">
      <c r="A851" s="2"/>
      <c r="B851" s="2"/>
      <c r="C851" s="5"/>
      <c r="D851" s="5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</row>
    <row r="852" spans="1:16" ht="14.4" x14ac:dyDescent="0.3">
      <c r="A852" s="2"/>
      <c r="B852" s="2"/>
      <c r="C852" s="5"/>
      <c r="D852" s="5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</row>
    <row r="853" spans="1:16" ht="14.4" x14ac:dyDescent="0.3">
      <c r="A853" s="2"/>
      <c r="B853" s="2"/>
      <c r="C853" s="5"/>
      <c r="D853" s="5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</row>
    <row r="854" spans="1:16" ht="14.4" x14ac:dyDescent="0.3">
      <c r="A854" s="2"/>
      <c r="B854" s="2"/>
      <c r="C854" s="5"/>
      <c r="D854" s="5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</row>
    <row r="855" spans="1:16" ht="14.4" x14ac:dyDescent="0.3">
      <c r="A855" s="2"/>
      <c r="B855" s="2"/>
      <c r="C855" s="5"/>
      <c r="D855" s="5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</row>
    <row r="856" spans="1:16" ht="14.4" x14ac:dyDescent="0.3">
      <c r="A856" s="2"/>
      <c r="B856" s="2"/>
      <c r="C856" s="5"/>
      <c r="D856" s="5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</row>
    <row r="857" spans="1:16" ht="14.4" x14ac:dyDescent="0.3">
      <c r="A857" s="2"/>
      <c r="B857" s="2"/>
      <c r="C857" s="5"/>
      <c r="D857" s="5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</row>
    <row r="858" spans="1:16" ht="14.4" x14ac:dyDescent="0.3">
      <c r="A858" s="2"/>
      <c r="B858" s="2"/>
      <c r="C858" s="5"/>
      <c r="D858" s="5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</row>
    <row r="859" spans="1:16" ht="14.4" x14ac:dyDescent="0.3">
      <c r="A859" s="2"/>
      <c r="B859" s="2"/>
      <c r="C859" s="5"/>
      <c r="D859" s="5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</row>
    <row r="860" spans="1:16" ht="14.4" x14ac:dyDescent="0.3">
      <c r="A860" s="2"/>
      <c r="B860" s="2"/>
      <c r="C860" s="5"/>
      <c r="D860" s="5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</row>
    <row r="861" spans="1:16" ht="14.4" x14ac:dyDescent="0.3">
      <c r="A861" s="2"/>
      <c r="B861" s="2"/>
      <c r="C861" s="5"/>
      <c r="D861" s="5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</row>
    <row r="862" spans="1:16" ht="14.4" x14ac:dyDescent="0.3">
      <c r="A862" s="2"/>
      <c r="B862" s="2"/>
      <c r="C862" s="5"/>
      <c r="D862" s="5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</row>
    <row r="863" spans="1:16" ht="14.4" x14ac:dyDescent="0.3">
      <c r="A863" s="2"/>
      <c r="B863" s="2"/>
      <c r="C863" s="5"/>
      <c r="D863" s="5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</row>
    <row r="864" spans="1:16" ht="14.4" x14ac:dyDescent="0.3">
      <c r="A864" s="2"/>
      <c r="B864" s="2"/>
      <c r="C864" s="5"/>
      <c r="D864" s="5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</row>
    <row r="865" spans="1:16" ht="14.4" x14ac:dyDescent="0.3">
      <c r="A865" s="2"/>
      <c r="B865" s="2"/>
      <c r="C865" s="5"/>
      <c r="D865" s="5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</row>
    <row r="866" spans="1:16" ht="14.4" x14ac:dyDescent="0.3">
      <c r="A866" s="2"/>
      <c r="B866" s="2"/>
      <c r="C866" s="5"/>
      <c r="D866" s="5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</row>
    <row r="867" spans="1:16" ht="14.4" x14ac:dyDescent="0.3">
      <c r="A867" s="2"/>
      <c r="B867" s="2"/>
      <c r="C867" s="5"/>
      <c r="D867" s="5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</row>
    <row r="868" spans="1:16" ht="14.4" x14ac:dyDescent="0.3">
      <c r="A868" s="2"/>
      <c r="B868" s="2"/>
      <c r="C868" s="5"/>
      <c r="D868" s="5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</row>
    <row r="869" spans="1:16" ht="14.4" x14ac:dyDescent="0.3">
      <c r="A869" s="2"/>
      <c r="B869" s="2"/>
      <c r="C869" s="5"/>
      <c r="D869" s="5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</row>
    <row r="870" spans="1:16" ht="14.4" x14ac:dyDescent="0.3">
      <c r="A870" s="2"/>
      <c r="B870" s="2"/>
      <c r="C870" s="5"/>
      <c r="D870" s="5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</row>
    <row r="871" spans="1:16" ht="14.4" x14ac:dyDescent="0.3">
      <c r="A871" s="2"/>
      <c r="B871" s="2"/>
      <c r="C871" s="5"/>
      <c r="D871" s="5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</row>
    <row r="872" spans="1:16" ht="14.4" x14ac:dyDescent="0.3">
      <c r="A872" s="2"/>
      <c r="B872" s="2"/>
      <c r="C872" s="5"/>
      <c r="D872" s="5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</row>
    <row r="873" spans="1:16" ht="14.4" x14ac:dyDescent="0.3">
      <c r="A873" s="2"/>
      <c r="B873" s="2"/>
      <c r="C873" s="5"/>
      <c r="D873" s="5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</row>
    <row r="874" spans="1:16" ht="14.4" x14ac:dyDescent="0.3">
      <c r="A874" s="2"/>
      <c r="B874" s="2"/>
      <c r="C874" s="5"/>
      <c r="D874" s="5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</row>
    <row r="875" spans="1:16" ht="14.4" x14ac:dyDescent="0.3">
      <c r="A875" s="2"/>
      <c r="B875" s="2"/>
      <c r="C875" s="5"/>
      <c r="D875" s="5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</row>
    <row r="876" spans="1:16" ht="14.4" x14ac:dyDescent="0.3">
      <c r="A876" s="2"/>
      <c r="B876" s="2"/>
      <c r="C876" s="5"/>
      <c r="D876" s="5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</row>
    <row r="877" spans="1:16" ht="14.4" x14ac:dyDescent="0.3">
      <c r="A877" s="2"/>
      <c r="B877" s="2"/>
      <c r="C877" s="5"/>
      <c r="D877" s="5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</row>
    <row r="878" spans="1:16" ht="14.4" x14ac:dyDescent="0.3">
      <c r="A878" s="2"/>
      <c r="B878" s="2"/>
      <c r="C878" s="5"/>
      <c r="D878" s="5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</row>
    <row r="879" spans="1:16" ht="14.4" x14ac:dyDescent="0.3">
      <c r="A879" s="2"/>
      <c r="B879" s="2"/>
      <c r="C879" s="5"/>
      <c r="D879" s="5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</row>
    <row r="880" spans="1:16" ht="14.4" x14ac:dyDescent="0.3">
      <c r="A880" s="2"/>
      <c r="B880" s="2"/>
      <c r="C880" s="5"/>
      <c r="D880" s="5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</row>
    <row r="881" spans="1:16" ht="14.4" x14ac:dyDescent="0.3">
      <c r="A881" s="2"/>
      <c r="B881" s="2"/>
      <c r="C881" s="5"/>
      <c r="D881" s="5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</row>
    <row r="882" spans="1:16" ht="14.4" x14ac:dyDescent="0.3">
      <c r="A882" s="2"/>
      <c r="B882" s="2"/>
      <c r="C882" s="5"/>
      <c r="D882" s="5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</row>
    <row r="883" spans="1:16" ht="14.4" x14ac:dyDescent="0.3">
      <c r="A883" s="2"/>
      <c r="B883" s="2"/>
      <c r="C883" s="5"/>
      <c r="D883" s="5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</row>
    <row r="884" spans="1:16" ht="14.4" x14ac:dyDescent="0.3">
      <c r="A884" s="2"/>
      <c r="B884" s="2"/>
      <c r="C884" s="5"/>
      <c r="D884" s="5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</row>
    <row r="885" spans="1:16" ht="14.4" x14ac:dyDescent="0.3">
      <c r="A885" s="2"/>
      <c r="B885" s="2"/>
      <c r="C885" s="5"/>
      <c r="D885" s="5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</row>
    <row r="886" spans="1:16" ht="14.4" x14ac:dyDescent="0.3">
      <c r="A886" s="2"/>
      <c r="B886" s="2"/>
      <c r="C886" s="5"/>
      <c r="D886" s="5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</row>
    <row r="887" spans="1:16" ht="14.4" x14ac:dyDescent="0.3">
      <c r="A887" s="2"/>
      <c r="B887" s="2"/>
      <c r="C887" s="5"/>
      <c r="D887" s="5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</row>
    <row r="888" spans="1:16" ht="14.4" x14ac:dyDescent="0.3">
      <c r="A888" s="2"/>
      <c r="B888" s="2"/>
      <c r="C888" s="5"/>
      <c r="D888" s="5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</row>
    <row r="889" spans="1:16" ht="14.4" x14ac:dyDescent="0.3">
      <c r="A889" s="2"/>
      <c r="B889" s="2"/>
      <c r="C889" s="5"/>
      <c r="D889" s="5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</row>
    <row r="890" spans="1:16" ht="14.4" x14ac:dyDescent="0.3">
      <c r="A890" s="2"/>
      <c r="B890" s="2"/>
      <c r="C890" s="5"/>
      <c r="D890" s="5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</row>
    <row r="891" spans="1:16" ht="14.4" x14ac:dyDescent="0.3">
      <c r="A891" s="2"/>
      <c r="B891" s="2"/>
      <c r="C891" s="5"/>
      <c r="D891" s="5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</row>
    <row r="892" spans="1:16" ht="14.4" x14ac:dyDescent="0.3">
      <c r="A892" s="2"/>
      <c r="B892" s="2"/>
      <c r="C892" s="5"/>
      <c r="D892" s="5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</row>
    <row r="893" spans="1:16" ht="14.4" x14ac:dyDescent="0.3">
      <c r="A893" s="2"/>
      <c r="B893" s="2"/>
      <c r="C893" s="5"/>
      <c r="D893" s="5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</row>
    <row r="894" spans="1:16" ht="14.4" x14ac:dyDescent="0.3">
      <c r="A894" s="2"/>
      <c r="B894" s="2"/>
      <c r="C894" s="5"/>
      <c r="D894" s="5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</row>
    <row r="895" spans="1:16" ht="14.4" x14ac:dyDescent="0.3">
      <c r="A895" s="2"/>
      <c r="B895" s="2"/>
      <c r="C895" s="5"/>
      <c r="D895" s="5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</row>
    <row r="896" spans="1:16" ht="14.4" x14ac:dyDescent="0.3">
      <c r="A896" s="2"/>
      <c r="B896" s="2"/>
      <c r="C896" s="5"/>
      <c r="D896" s="5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</row>
    <row r="897" spans="1:16" ht="14.4" x14ac:dyDescent="0.3">
      <c r="A897" s="2"/>
      <c r="B897" s="2"/>
      <c r="C897" s="5"/>
      <c r="D897" s="5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</row>
    <row r="898" spans="1:16" ht="14.4" x14ac:dyDescent="0.3">
      <c r="A898" s="2"/>
      <c r="B898" s="2"/>
      <c r="C898" s="5"/>
      <c r="D898" s="5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</row>
    <row r="899" spans="1:16" ht="14.4" x14ac:dyDescent="0.3">
      <c r="A899" s="2"/>
      <c r="B899" s="2"/>
      <c r="C899" s="5"/>
      <c r="D899" s="5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</row>
    <row r="900" spans="1:16" ht="14.4" x14ac:dyDescent="0.3">
      <c r="A900" s="2"/>
      <c r="B900" s="2"/>
      <c r="C900" s="5"/>
      <c r="D900" s="5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</row>
    <row r="901" spans="1:16" ht="14.4" x14ac:dyDescent="0.3">
      <c r="A901" s="2"/>
      <c r="B901" s="2"/>
      <c r="C901" s="5"/>
      <c r="D901" s="5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</row>
    <row r="902" spans="1:16" ht="14.4" x14ac:dyDescent="0.3">
      <c r="A902" s="2"/>
      <c r="B902" s="2"/>
      <c r="C902" s="5"/>
      <c r="D902" s="5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</row>
    <row r="903" spans="1:16" ht="14.4" x14ac:dyDescent="0.3">
      <c r="A903" s="2"/>
      <c r="B903" s="2"/>
      <c r="C903" s="5"/>
      <c r="D903" s="5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</row>
    <row r="904" spans="1:16" ht="14.4" x14ac:dyDescent="0.3">
      <c r="A904" s="2"/>
      <c r="B904" s="2"/>
      <c r="C904" s="5"/>
      <c r="D904" s="5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</row>
    <row r="905" spans="1:16" ht="14.4" x14ac:dyDescent="0.3">
      <c r="A905" s="2"/>
      <c r="B905" s="2"/>
      <c r="C905" s="5"/>
      <c r="D905" s="5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</row>
    <row r="906" spans="1:16" ht="14.4" x14ac:dyDescent="0.3">
      <c r="A906" s="2"/>
      <c r="B906" s="2"/>
      <c r="C906" s="5"/>
      <c r="D906" s="5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</row>
    <row r="907" spans="1:16" ht="14.4" x14ac:dyDescent="0.3">
      <c r="A907" s="2"/>
      <c r="B907" s="2"/>
      <c r="C907" s="5"/>
      <c r="D907" s="5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</row>
    <row r="908" spans="1:16" ht="14.4" x14ac:dyDescent="0.3">
      <c r="A908" s="2"/>
      <c r="B908" s="2"/>
      <c r="C908" s="5"/>
      <c r="D908" s="5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</row>
    <row r="909" spans="1:16" ht="14.4" x14ac:dyDescent="0.3">
      <c r="A909" s="2"/>
      <c r="B909" s="2"/>
      <c r="C909" s="5"/>
      <c r="D909" s="5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</row>
    <row r="910" spans="1:16" ht="14.4" x14ac:dyDescent="0.3">
      <c r="A910" s="2"/>
      <c r="B910" s="2"/>
      <c r="C910" s="5"/>
      <c r="D910" s="5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</row>
    <row r="911" spans="1:16" ht="14.4" x14ac:dyDescent="0.3">
      <c r="A911" s="2"/>
      <c r="B911" s="2"/>
      <c r="C911" s="5"/>
      <c r="D911" s="5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</row>
    <row r="912" spans="1:16" ht="14.4" x14ac:dyDescent="0.3">
      <c r="A912" s="2"/>
      <c r="B912" s="2"/>
      <c r="C912" s="5"/>
      <c r="D912" s="5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</row>
    <row r="913" spans="1:16" ht="14.4" x14ac:dyDescent="0.3">
      <c r="A913" s="2"/>
      <c r="B913" s="2"/>
      <c r="C913" s="5"/>
      <c r="D913" s="5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</row>
    <row r="914" spans="1:16" ht="14.4" x14ac:dyDescent="0.3">
      <c r="A914" s="2"/>
      <c r="B914" s="2"/>
      <c r="C914" s="5"/>
      <c r="D914" s="5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</row>
    <row r="915" spans="1:16" ht="14.4" x14ac:dyDescent="0.3">
      <c r="A915" s="2"/>
      <c r="B915" s="2"/>
      <c r="C915" s="5"/>
      <c r="D915" s="5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</row>
    <row r="916" spans="1:16" ht="14.4" x14ac:dyDescent="0.3">
      <c r="A916" s="2"/>
      <c r="B916" s="2"/>
      <c r="C916" s="5"/>
      <c r="D916" s="5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</row>
    <row r="917" spans="1:16" ht="14.4" x14ac:dyDescent="0.3">
      <c r="A917" s="2"/>
      <c r="B917" s="2"/>
      <c r="C917" s="5"/>
      <c r="D917" s="5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</row>
    <row r="918" spans="1:16" ht="14.4" x14ac:dyDescent="0.3">
      <c r="A918" s="2"/>
      <c r="B918" s="2"/>
      <c r="C918" s="5"/>
      <c r="D918" s="5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</row>
    <row r="919" spans="1:16" ht="14.4" x14ac:dyDescent="0.3">
      <c r="A919" s="2"/>
      <c r="B919" s="2"/>
      <c r="C919" s="5"/>
      <c r="D919" s="5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</row>
    <row r="920" spans="1:16" ht="14.4" x14ac:dyDescent="0.3">
      <c r="A920" s="2"/>
      <c r="B920" s="2"/>
      <c r="C920" s="5"/>
      <c r="D920" s="5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</row>
    <row r="921" spans="1:16" ht="14.4" x14ac:dyDescent="0.3">
      <c r="A921" s="2"/>
      <c r="B921" s="2"/>
      <c r="C921" s="5"/>
      <c r="D921" s="5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</row>
    <row r="922" spans="1:16" ht="14.4" x14ac:dyDescent="0.3">
      <c r="A922" s="2"/>
      <c r="B922" s="2"/>
      <c r="C922" s="5"/>
      <c r="D922" s="5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</row>
    <row r="923" spans="1:16" ht="14.4" x14ac:dyDescent="0.3">
      <c r="A923" s="2"/>
      <c r="B923" s="2"/>
      <c r="C923" s="5"/>
      <c r="D923" s="5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</row>
    <row r="924" spans="1:16" ht="14.4" x14ac:dyDescent="0.3">
      <c r="A924" s="2"/>
      <c r="B924" s="2"/>
      <c r="C924" s="5"/>
      <c r="D924" s="5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</row>
    <row r="925" spans="1:16" ht="14.4" x14ac:dyDescent="0.3">
      <c r="A925" s="2"/>
      <c r="B925" s="2"/>
      <c r="C925" s="5"/>
      <c r="D925" s="5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</row>
    <row r="926" spans="1:16" ht="14.4" x14ac:dyDescent="0.3">
      <c r="A926" s="2"/>
      <c r="B926" s="2"/>
      <c r="C926" s="5"/>
      <c r="D926" s="5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</row>
    <row r="927" spans="1:16" ht="14.4" x14ac:dyDescent="0.3">
      <c r="A927" s="2"/>
      <c r="B927" s="2"/>
      <c r="C927" s="5"/>
      <c r="D927" s="5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</row>
    <row r="928" spans="1:16" ht="14.4" x14ac:dyDescent="0.3">
      <c r="A928" s="2"/>
      <c r="B928" s="2"/>
      <c r="C928" s="5"/>
      <c r="D928" s="5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</row>
    <row r="929" spans="1:16" ht="14.4" x14ac:dyDescent="0.3">
      <c r="A929" s="2"/>
      <c r="B929" s="2"/>
      <c r="C929" s="5"/>
      <c r="D929" s="5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</row>
    <row r="930" spans="1:16" ht="14.4" x14ac:dyDescent="0.3">
      <c r="A930" s="2"/>
      <c r="B930" s="2"/>
      <c r="C930" s="5"/>
      <c r="D930" s="5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</row>
    <row r="931" spans="1:16" ht="14.4" x14ac:dyDescent="0.3">
      <c r="A931" s="2"/>
      <c r="B931" s="2"/>
      <c r="C931" s="5"/>
      <c r="D931" s="5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</row>
    <row r="932" spans="1:16" ht="14.4" x14ac:dyDescent="0.3">
      <c r="A932" s="2"/>
      <c r="B932" s="2"/>
      <c r="C932" s="5"/>
      <c r="D932" s="5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</row>
    <row r="933" spans="1:16" ht="14.4" x14ac:dyDescent="0.3">
      <c r="A933" s="2"/>
      <c r="B933" s="2"/>
      <c r="C933" s="5"/>
      <c r="D933" s="5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</row>
    <row r="934" spans="1:16" ht="14.4" x14ac:dyDescent="0.3">
      <c r="A934" s="2"/>
      <c r="B934" s="2"/>
      <c r="C934" s="5"/>
      <c r="D934" s="5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</row>
    <row r="935" spans="1:16" ht="14.4" x14ac:dyDescent="0.3">
      <c r="A935" s="2"/>
      <c r="B935" s="2"/>
      <c r="C935" s="5"/>
      <c r="D935" s="5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</row>
    <row r="936" spans="1:16" ht="14.4" x14ac:dyDescent="0.3">
      <c r="A936" s="2"/>
      <c r="B936" s="2"/>
      <c r="C936" s="5"/>
      <c r="D936" s="5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</row>
    <row r="937" spans="1:16" ht="14.4" x14ac:dyDescent="0.3">
      <c r="A937" s="2"/>
      <c r="B937" s="2"/>
      <c r="C937" s="5"/>
      <c r="D937" s="5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</row>
    <row r="938" spans="1:16" ht="14.4" x14ac:dyDescent="0.3">
      <c r="A938" s="2"/>
      <c r="B938" s="2"/>
      <c r="C938" s="5"/>
      <c r="D938" s="5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</row>
    <row r="939" spans="1:16" ht="14.4" x14ac:dyDescent="0.3">
      <c r="A939" s="2"/>
      <c r="B939" s="2"/>
      <c r="C939" s="5"/>
      <c r="D939" s="5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</row>
    <row r="940" spans="1:16" ht="14.4" x14ac:dyDescent="0.3">
      <c r="A940" s="2"/>
      <c r="B940" s="2"/>
      <c r="C940" s="5"/>
      <c r="D940" s="5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</row>
    <row r="941" spans="1:16" ht="14.4" x14ac:dyDescent="0.3">
      <c r="A941" s="2"/>
      <c r="B941" s="2"/>
      <c r="C941" s="5"/>
      <c r="D941" s="5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</row>
    <row r="942" spans="1:16" ht="14.4" x14ac:dyDescent="0.3">
      <c r="A942" s="2"/>
      <c r="B942" s="2"/>
      <c r="C942" s="5"/>
      <c r="D942" s="5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</row>
    <row r="943" spans="1:16" ht="14.4" x14ac:dyDescent="0.3">
      <c r="A943" s="2"/>
      <c r="B943" s="2"/>
      <c r="C943" s="5"/>
      <c r="D943" s="5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</row>
    <row r="944" spans="1:16" ht="14.4" x14ac:dyDescent="0.3">
      <c r="A944" s="2"/>
      <c r="B944" s="2"/>
      <c r="C944" s="5"/>
      <c r="D944" s="5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</row>
    <row r="945" spans="1:16" ht="14.4" x14ac:dyDescent="0.3">
      <c r="A945" s="2"/>
      <c r="B945" s="2"/>
      <c r="C945" s="5"/>
      <c r="D945" s="5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</row>
    <row r="946" spans="1:16" ht="14.4" x14ac:dyDescent="0.3">
      <c r="A946" s="2"/>
      <c r="B946" s="2"/>
      <c r="C946" s="5"/>
      <c r="D946" s="5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</row>
    <row r="947" spans="1:16" ht="14.4" x14ac:dyDescent="0.3">
      <c r="A947" s="2"/>
      <c r="B947" s="2"/>
      <c r="C947" s="5"/>
      <c r="D947" s="5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</row>
    <row r="948" spans="1:16" ht="14.4" x14ac:dyDescent="0.3">
      <c r="A948" s="2"/>
      <c r="B948" s="2"/>
      <c r="C948" s="5"/>
      <c r="D948" s="5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</row>
    <row r="949" spans="1:16" ht="14.4" x14ac:dyDescent="0.3">
      <c r="A949" s="2"/>
      <c r="B949" s="2"/>
      <c r="C949" s="5"/>
      <c r="D949" s="5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</row>
    <row r="950" spans="1:16" ht="14.4" x14ac:dyDescent="0.3">
      <c r="A950" s="2"/>
      <c r="B950" s="2"/>
      <c r="C950" s="5"/>
      <c r="D950" s="5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</row>
    <row r="951" spans="1:16" ht="14.4" x14ac:dyDescent="0.3">
      <c r="A951" s="2"/>
      <c r="B951" s="2"/>
      <c r="C951" s="5"/>
      <c r="D951" s="5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</row>
    <row r="952" spans="1:16" ht="14.4" x14ac:dyDescent="0.3">
      <c r="A952" s="2"/>
      <c r="B952" s="2"/>
      <c r="C952" s="5"/>
      <c r="D952" s="5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</row>
    <row r="953" spans="1:16" ht="14.4" x14ac:dyDescent="0.3">
      <c r="A953" s="2"/>
      <c r="B953" s="2"/>
      <c r="C953" s="5"/>
      <c r="D953" s="5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</row>
    <row r="954" spans="1:16" ht="14.4" x14ac:dyDescent="0.3">
      <c r="A954" s="2"/>
      <c r="B954" s="2"/>
      <c r="C954" s="5"/>
      <c r="D954" s="5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</row>
    <row r="955" spans="1:16" ht="14.4" x14ac:dyDescent="0.3">
      <c r="A955" s="2"/>
      <c r="B955" s="2"/>
      <c r="C955" s="5"/>
      <c r="D955" s="5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</row>
    <row r="956" spans="1:16" ht="14.4" x14ac:dyDescent="0.3">
      <c r="A956" s="2"/>
      <c r="B956" s="2"/>
      <c r="C956" s="5"/>
      <c r="D956" s="5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</row>
    <row r="957" spans="1:16" ht="14.4" x14ac:dyDescent="0.3">
      <c r="A957" s="2"/>
      <c r="B957" s="2"/>
      <c r="C957" s="5"/>
      <c r="D957" s="5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</row>
    <row r="958" spans="1:16" ht="14.4" x14ac:dyDescent="0.3">
      <c r="A958" s="2"/>
      <c r="B958" s="2"/>
      <c r="C958" s="5"/>
      <c r="D958" s="5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</row>
    <row r="959" spans="1:16" ht="14.4" x14ac:dyDescent="0.3">
      <c r="A959" s="2"/>
      <c r="B959" s="2"/>
      <c r="C959" s="5"/>
      <c r="D959" s="5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</row>
    <row r="960" spans="1:16" ht="14.4" x14ac:dyDescent="0.3">
      <c r="A960" s="2"/>
      <c r="B960" s="2"/>
      <c r="C960" s="5"/>
      <c r="D960" s="5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</row>
    <row r="961" spans="1:16" ht="14.4" x14ac:dyDescent="0.3">
      <c r="A961" s="2"/>
      <c r="B961" s="2"/>
      <c r="C961" s="5"/>
      <c r="D961" s="5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</row>
    <row r="962" spans="1:16" ht="14.4" x14ac:dyDescent="0.3">
      <c r="A962" s="2"/>
      <c r="B962" s="2"/>
      <c r="C962" s="5"/>
      <c r="D962" s="5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</row>
    <row r="963" spans="1:16" ht="14.4" x14ac:dyDescent="0.3">
      <c r="A963" s="2"/>
      <c r="B963" s="2"/>
      <c r="C963" s="5"/>
      <c r="D963" s="5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</row>
    <row r="964" spans="1:16" ht="14.4" x14ac:dyDescent="0.3">
      <c r="A964" s="2"/>
      <c r="B964" s="2"/>
      <c r="C964" s="5"/>
      <c r="D964" s="5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</row>
    <row r="965" spans="1:16" ht="14.4" x14ac:dyDescent="0.3">
      <c r="A965" s="2"/>
      <c r="B965" s="2"/>
      <c r="C965" s="5"/>
      <c r="D965" s="5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</row>
    <row r="966" spans="1:16" ht="14.4" x14ac:dyDescent="0.3">
      <c r="A966" s="2"/>
      <c r="B966" s="2"/>
      <c r="C966" s="5"/>
      <c r="D966" s="5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</row>
    <row r="967" spans="1:16" ht="14.4" x14ac:dyDescent="0.3">
      <c r="A967" s="2"/>
      <c r="B967" s="2"/>
      <c r="C967" s="5"/>
      <c r="D967" s="5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</row>
    <row r="968" spans="1:16" ht="14.4" x14ac:dyDescent="0.3">
      <c r="A968" s="2"/>
      <c r="B968" s="2"/>
      <c r="C968" s="5"/>
      <c r="D968" s="5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</row>
    <row r="969" spans="1:16" ht="14.4" x14ac:dyDescent="0.3">
      <c r="A969" s="2"/>
      <c r="B969" s="2"/>
      <c r="C969" s="5"/>
      <c r="D969" s="5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</row>
    <row r="970" spans="1:16" ht="14.4" x14ac:dyDescent="0.3">
      <c r="A970" s="2"/>
      <c r="B970" s="2"/>
      <c r="C970" s="5"/>
      <c r="D970" s="5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</row>
    <row r="971" spans="1:16" ht="14.4" x14ac:dyDescent="0.3">
      <c r="A971" s="2"/>
      <c r="B971" s="2"/>
      <c r="C971" s="5"/>
      <c r="D971" s="5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</row>
    <row r="972" spans="1:16" ht="14.4" x14ac:dyDescent="0.3">
      <c r="A972" s="2"/>
      <c r="B972" s="2"/>
      <c r="C972" s="5"/>
      <c r="D972" s="5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</row>
    <row r="973" spans="1:16" ht="14.4" x14ac:dyDescent="0.3">
      <c r="A973" s="2"/>
      <c r="B973" s="2"/>
      <c r="C973" s="5"/>
      <c r="D973" s="5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</row>
    <row r="974" spans="1:16" ht="14.4" x14ac:dyDescent="0.3">
      <c r="A974" s="2"/>
      <c r="B974" s="2"/>
      <c r="C974" s="5"/>
      <c r="D974" s="5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</row>
    <row r="975" spans="1:16" ht="14.4" x14ac:dyDescent="0.3">
      <c r="A975" s="2"/>
      <c r="B975" s="2"/>
      <c r="C975" s="5"/>
      <c r="D975" s="5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</row>
    <row r="976" spans="1:16" ht="14.4" x14ac:dyDescent="0.3">
      <c r="A976" s="2"/>
      <c r="B976" s="2"/>
      <c r="C976" s="5"/>
      <c r="D976" s="5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</row>
    <row r="977" spans="1:16" ht="14.4" x14ac:dyDescent="0.3">
      <c r="A977" s="2"/>
      <c r="B977" s="2"/>
      <c r="C977" s="5"/>
      <c r="D977" s="5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</row>
    <row r="978" spans="1:16" ht="14.4" x14ac:dyDescent="0.3">
      <c r="A978" s="2"/>
      <c r="B978" s="2"/>
      <c r="C978" s="5"/>
      <c r="D978" s="5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</row>
    <row r="979" spans="1:16" ht="14.4" x14ac:dyDescent="0.3">
      <c r="A979" s="2"/>
      <c r="B979" s="2"/>
      <c r="C979" s="5"/>
      <c r="D979" s="5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</row>
    <row r="980" spans="1:16" ht="14.4" x14ac:dyDescent="0.3">
      <c r="A980" s="2"/>
      <c r="B980" s="2"/>
      <c r="C980" s="5"/>
      <c r="D980" s="5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</row>
    <row r="981" spans="1:16" ht="14.4" x14ac:dyDescent="0.3">
      <c r="A981" s="2"/>
      <c r="B981" s="2"/>
      <c r="C981" s="5"/>
      <c r="D981" s="5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</row>
    <row r="982" spans="1:16" ht="14.4" x14ac:dyDescent="0.3">
      <c r="A982" s="2"/>
      <c r="B982" s="2"/>
      <c r="C982" s="5"/>
      <c r="D982" s="5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</row>
    <row r="983" spans="1:16" ht="14.4" x14ac:dyDescent="0.3">
      <c r="A983" s="2"/>
      <c r="B983" s="2"/>
      <c r="C983" s="5"/>
      <c r="D983" s="5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</row>
    <row r="984" spans="1:16" ht="14.4" x14ac:dyDescent="0.3">
      <c r="A984" s="2"/>
      <c r="B984" s="2"/>
      <c r="C984" s="5"/>
      <c r="D984" s="5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</row>
    <row r="985" spans="1:16" ht="14.4" x14ac:dyDescent="0.3">
      <c r="A985" s="2"/>
      <c r="B985" s="2"/>
      <c r="C985" s="5"/>
      <c r="D985" s="5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</row>
    <row r="986" spans="1:16" ht="14.4" x14ac:dyDescent="0.3">
      <c r="A986" s="2"/>
      <c r="B986" s="2"/>
      <c r="C986" s="5"/>
      <c r="D986" s="5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</row>
    <row r="987" spans="1:16" ht="14.4" x14ac:dyDescent="0.3">
      <c r="A987" s="2"/>
      <c r="B987" s="2"/>
      <c r="C987" s="5"/>
      <c r="D987" s="5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</row>
    <row r="988" spans="1:16" ht="14.4" x14ac:dyDescent="0.3">
      <c r="A988" s="2"/>
      <c r="B988" s="2"/>
      <c r="C988" s="5"/>
      <c r="D988" s="5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</row>
    <row r="989" spans="1:16" ht="14.4" x14ac:dyDescent="0.3">
      <c r="A989" s="2"/>
      <c r="B989" s="2"/>
      <c r="C989" s="5"/>
      <c r="D989" s="5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</row>
    <row r="990" spans="1:16" ht="14.4" x14ac:dyDescent="0.3">
      <c r="A990" s="2"/>
      <c r="B990" s="2"/>
      <c r="C990" s="5"/>
      <c r="D990" s="5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</row>
    <row r="991" spans="1:16" ht="14.4" x14ac:dyDescent="0.3">
      <c r="A991" s="2"/>
      <c r="B991" s="2"/>
      <c r="C991" s="5"/>
      <c r="D991" s="5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</row>
    <row r="992" spans="1:16" ht="14.4" x14ac:dyDescent="0.3">
      <c r="A992" s="2"/>
      <c r="B992" s="2"/>
      <c r="C992" s="5"/>
      <c r="D992" s="5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</row>
    <row r="993" spans="1:16" ht="14.4" x14ac:dyDescent="0.3">
      <c r="A993" s="2"/>
      <c r="B993" s="2"/>
      <c r="C993" s="5"/>
      <c r="D993" s="5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</row>
    <row r="994" spans="1:16" ht="14.4" x14ac:dyDescent="0.3">
      <c r="A994" s="2"/>
      <c r="B994" s="2"/>
      <c r="C994" s="5"/>
      <c r="D994" s="5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</row>
    <row r="995" spans="1:16" ht="14.4" x14ac:dyDescent="0.3">
      <c r="A995" s="2"/>
      <c r="B995" s="2"/>
      <c r="C995" s="5"/>
      <c r="D995" s="5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</row>
    <row r="996" spans="1:16" ht="14.4" x14ac:dyDescent="0.3">
      <c r="A996" s="2"/>
      <c r="B996" s="2"/>
      <c r="C996" s="5"/>
      <c r="D996" s="5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</row>
  </sheetData>
  <mergeCells count="4">
    <mergeCell ref="B1:K1"/>
    <mergeCell ref="A2:K2"/>
    <mergeCell ref="A3:B3"/>
    <mergeCell ref="B303:I303"/>
  </mergeCells>
  <pageMargins left="0.7" right="0.17" top="0.31" bottom="0.17" header="0.3" footer="0.17"/>
  <pageSetup paperSize="9" scale="9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2"/>
  <sheetViews>
    <sheetView workbookViewId="0">
      <selection activeCell="B3" sqref="B3"/>
    </sheetView>
  </sheetViews>
  <sheetFormatPr defaultRowHeight="15" customHeight="1" x14ac:dyDescent="0.3"/>
  <cols>
    <col min="1" max="1" width="15.44140625" style="28" customWidth="1"/>
    <col min="2" max="2" width="50.5546875" style="28" customWidth="1"/>
    <col min="3" max="3" width="16" style="28" customWidth="1"/>
    <col min="4" max="5" width="13" style="28" customWidth="1"/>
    <col min="6" max="6" width="14.5546875" style="28" customWidth="1"/>
    <col min="7" max="256" width="9.33203125" style="28"/>
    <col min="257" max="257" width="15.44140625" style="28" customWidth="1"/>
    <col min="258" max="258" width="50.5546875" style="28" customWidth="1"/>
    <col min="259" max="259" width="16" style="28" customWidth="1"/>
    <col min="260" max="261" width="13" style="28" customWidth="1"/>
    <col min="262" max="262" width="14.5546875" style="28" customWidth="1"/>
    <col min="263" max="512" width="9.33203125" style="28"/>
    <col min="513" max="513" width="15.44140625" style="28" customWidth="1"/>
    <col min="514" max="514" width="50.5546875" style="28" customWidth="1"/>
    <col min="515" max="515" width="16" style="28" customWidth="1"/>
    <col min="516" max="517" width="13" style="28" customWidth="1"/>
    <col min="518" max="518" width="14.5546875" style="28" customWidth="1"/>
    <col min="519" max="768" width="9.33203125" style="28"/>
    <col min="769" max="769" width="15.44140625" style="28" customWidth="1"/>
    <col min="770" max="770" width="50.5546875" style="28" customWidth="1"/>
    <col min="771" max="771" width="16" style="28" customWidth="1"/>
    <col min="772" max="773" width="13" style="28" customWidth="1"/>
    <col min="774" max="774" width="14.5546875" style="28" customWidth="1"/>
    <col min="775" max="1024" width="9.33203125" style="28"/>
    <col min="1025" max="1025" width="15.44140625" style="28" customWidth="1"/>
    <col min="1026" max="1026" width="50.5546875" style="28" customWidth="1"/>
    <col min="1027" max="1027" width="16" style="28" customWidth="1"/>
    <col min="1028" max="1029" width="13" style="28" customWidth="1"/>
    <col min="1030" max="1030" width="14.5546875" style="28" customWidth="1"/>
    <col min="1031" max="1280" width="9.33203125" style="28"/>
    <col min="1281" max="1281" width="15.44140625" style="28" customWidth="1"/>
    <col min="1282" max="1282" width="50.5546875" style="28" customWidth="1"/>
    <col min="1283" max="1283" width="16" style="28" customWidth="1"/>
    <col min="1284" max="1285" width="13" style="28" customWidth="1"/>
    <col min="1286" max="1286" width="14.5546875" style="28" customWidth="1"/>
    <col min="1287" max="1536" width="9.33203125" style="28"/>
    <col min="1537" max="1537" width="15.44140625" style="28" customWidth="1"/>
    <col min="1538" max="1538" width="50.5546875" style="28" customWidth="1"/>
    <col min="1539" max="1539" width="16" style="28" customWidth="1"/>
    <col min="1540" max="1541" width="13" style="28" customWidth="1"/>
    <col min="1542" max="1542" width="14.5546875" style="28" customWidth="1"/>
    <col min="1543" max="1792" width="9.33203125" style="28"/>
    <col min="1793" max="1793" width="15.44140625" style="28" customWidth="1"/>
    <col min="1794" max="1794" width="50.5546875" style="28" customWidth="1"/>
    <col min="1795" max="1795" width="16" style="28" customWidth="1"/>
    <col min="1796" max="1797" width="13" style="28" customWidth="1"/>
    <col min="1798" max="1798" width="14.5546875" style="28" customWidth="1"/>
    <col min="1799" max="2048" width="9.33203125" style="28"/>
    <col min="2049" max="2049" width="15.44140625" style="28" customWidth="1"/>
    <col min="2050" max="2050" width="50.5546875" style="28" customWidth="1"/>
    <col min="2051" max="2051" width="16" style="28" customWidth="1"/>
    <col min="2052" max="2053" width="13" style="28" customWidth="1"/>
    <col min="2054" max="2054" width="14.5546875" style="28" customWidth="1"/>
    <col min="2055" max="2304" width="9.33203125" style="28"/>
    <col min="2305" max="2305" width="15.44140625" style="28" customWidth="1"/>
    <col min="2306" max="2306" width="50.5546875" style="28" customWidth="1"/>
    <col min="2307" max="2307" width="16" style="28" customWidth="1"/>
    <col min="2308" max="2309" width="13" style="28" customWidth="1"/>
    <col min="2310" max="2310" width="14.5546875" style="28" customWidth="1"/>
    <col min="2311" max="2560" width="9.33203125" style="28"/>
    <col min="2561" max="2561" width="15.44140625" style="28" customWidth="1"/>
    <col min="2562" max="2562" width="50.5546875" style="28" customWidth="1"/>
    <col min="2563" max="2563" width="16" style="28" customWidth="1"/>
    <col min="2564" max="2565" width="13" style="28" customWidth="1"/>
    <col min="2566" max="2566" width="14.5546875" style="28" customWidth="1"/>
    <col min="2567" max="2816" width="9.33203125" style="28"/>
    <col min="2817" max="2817" width="15.44140625" style="28" customWidth="1"/>
    <col min="2818" max="2818" width="50.5546875" style="28" customWidth="1"/>
    <col min="2819" max="2819" width="16" style="28" customWidth="1"/>
    <col min="2820" max="2821" width="13" style="28" customWidth="1"/>
    <col min="2822" max="2822" width="14.5546875" style="28" customWidth="1"/>
    <col min="2823" max="3072" width="9.33203125" style="28"/>
    <col min="3073" max="3073" width="15.44140625" style="28" customWidth="1"/>
    <col min="3074" max="3074" width="50.5546875" style="28" customWidth="1"/>
    <col min="3075" max="3075" width="16" style="28" customWidth="1"/>
    <col min="3076" max="3077" width="13" style="28" customWidth="1"/>
    <col min="3078" max="3078" width="14.5546875" style="28" customWidth="1"/>
    <col min="3079" max="3328" width="9.33203125" style="28"/>
    <col min="3329" max="3329" width="15.44140625" style="28" customWidth="1"/>
    <col min="3330" max="3330" width="50.5546875" style="28" customWidth="1"/>
    <col min="3331" max="3331" width="16" style="28" customWidth="1"/>
    <col min="3332" max="3333" width="13" style="28" customWidth="1"/>
    <col min="3334" max="3334" width="14.5546875" style="28" customWidth="1"/>
    <col min="3335" max="3584" width="9.33203125" style="28"/>
    <col min="3585" max="3585" width="15.44140625" style="28" customWidth="1"/>
    <col min="3586" max="3586" width="50.5546875" style="28" customWidth="1"/>
    <col min="3587" max="3587" width="16" style="28" customWidth="1"/>
    <col min="3588" max="3589" width="13" style="28" customWidth="1"/>
    <col min="3590" max="3590" width="14.5546875" style="28" customWidth="1"/>
    <col min="3591" max="3840" width="9.33203125" style="28"/>
    <col min="3841" max="3841" width="15.44140625" style="28" customWidth="1"/>
    <col min="3842" max="3842" width="50.5546875" style="28" customWidth="1"/>
    <col min="3843" max="3843" width="16" style="28" customWidth="1"/>
    <col min="3844" max="3845" width="13" style="28" customWidth="1"/>
    <col min="3846" max="3846" width="14.5546875" style="28" customWidth="1"/>
    <col min="3847" max="4096" width="9.33203125" style="28"/>
    <col min="4097" max="4097" width="15.44140625" style="28" customWidth="1"/>
    <col min="4098" max="4098" width="50.5546875" style="28" customWidth="1"/>
    <col min="4099" max="4099" width="16" style="28" customWidth="1"/>
    <col min="4100" max="4101" width="13" style="28" customWidth="1"/>
    <col min="4102" max="4102" width="14.5546875" style="28" customWidth="1"/>
    <col min="4103" max="4352" width="9.33203125" style="28"/>
    <col min="4353" max="4353" width="15.44140625" style="28" customWidth="1"/>
    <col min="4354" max="4354" width="50.5546875" style="28" customWidth="1"/>
    <col min="4355" max="4355" width="16" style="28" customWidth="1"/>
    <col min="4356" max="4357" width="13" style="28" customWidth="1"/>
    <col min="4358" max="4358" width="14.5546875" style="28" customWidth="1"/>
    <col min="4359" max="4608" width="9.33203125" style="28"/>
    <col min="4609" max="4609" width="15.44140625" style="28" customWidth="1"/>
    <col min="4610" max="4610" width="50.5546875" style="28" customWidth="1"/>
    <col min="4611" max="4611" width="16" style="28" customWidth="1"/>
    <col min="4612" max="4613" width="13" style="28" customWidth="1"/>
    <col min="4614" max="4614" width="14.5546875" style="28" customWidth="1"/>
    <col min="4615" max="4864" width="9.33203125" style="28"/>
    <col min="4865" max="4865" width="15.44140625" style="28" customWidth="1"/>
    <col min="4866" max="4866" width="50.5546875" style="28" customWidth="1"/>
    <col min="4867" max="4867" width="16" style="28" customWidth="1"/>
    <col min="4868" max="4869" width="13" style="28" customWidth="1"/>
    <col min="4870" max="4870" width="14.5546875" style="28" customWidth="1"/>
    <col min="4871" max="5120" width="9.33203125" style="28"/>
    <col min="5121" max="5121" width="15.44140625" style="28" customWidth="1"/>
    <col min="5122" max="5122" width="50.5546875" style="28" customWidth="1"/>
    <col min="5123" max="5123" width="16" style="28" customWidth="1"/>
    <col min="5124" max="5125" width="13" style="28" customWidth="1"/>
    <col min="5126" max="5126" width="14.5546875" style="28" customWidth="1"/>
    <col min="5127" max="5376" width="9.33203125" style="28"/>
    <col min="5377" max="5377" width="15.44140625" style="28" customWidth="1"/>
    <col min="5378" max="5378" width="50.5546875" style="28" customWidth="1"/>
    <col min="5379" max="5379" width="16" style="28" customWidth="1"/>
    <col min="5380" max="5381" width="13" style="28" customWidth="1"/>
    <col min="5382" max="5382" width="14.5546875" style="28" customWidth="1"/>
    <col min="5383" max="5632" width="9.33203125" style="28"/>
    <col min="5633" max="5633" width="15.44140625" style="28" customWidth="1"/>
    <col min="5634" max="5634" width="50.5546875" style="28" customWidth="1"/>
    <col min="5635" max="5635" width="16" style="28" customWidth="1"/>
    <col min="5636" max="5637" width="13" style="28" customWidth="1"/>
    <col min="5638" max="5638" width="14.5546875" style="28" customWidth="1"/>
    <col min="5639" max="5888" width="9.33203125" style="28"/>
    <col min="5889" max="5889" width="15.44140625" style="28" customWidth="1"/>
    <col min="5890" max="5890" width="50.5546875" style="28" customWidth="1"/>
    <col min="5891" max="5891" width="16" style="28" customWidth="1"/>
    <col min="5892" max="5893" width="13" style="28" customWidth="1"/>
    <col min="5894" max="5894" width="14.5546875" style="28" customWidth="1"/>
    <col min="5895" max="6144" width="9.33203125" style="28"/>
    <col min="6145" max="6145" width="15.44140625" style="28" customWidth="1"/>
    <col min="6146" max="6146" width="50.5546875" style="28" customWidth="1"/>
    <col min="6147" max="6147" width="16" style="28" customWidth="1"/>
    <col min="6148" max="6149" width="13" style="28" customWidth="1"/>
    <col min="6150" max="6150" width="14.5546875" style="28" customWidth="1"/>
    <col min="6151" max="6400" width="9.33203125" style="28"/>
    <col min="6401" max="6401" width="15.44140625" style="28" customWidth="1"/>
    <col min="6402" max="6402" width="50.5546875" style="28" customWidth="1"/>
    <col min="6403" max="6403" width="16" style="28" customWidth="1"/>
    <col min="6404" max="6405" width="13" style="28" customWidth="1"/>
    <col min="6406" max="6406" width="14.5546875" style="28" customWidth="1"/>
    <col min="6407" max="6656" width="9.33203125" style="28"/>
    <col min="6657" max="6657" width="15.44140625" style="28" customWidth="1"/>
    <col min="6658" max="6658" width="50.5546875" style="28" customWidth="1"/>
    <col min="6659" max="6659" width="16" style="28" customWidth="1"/>
    <col min="6660" max="6661" width="13" style="28" customWidth="1"/>
    <col min="6662" max="6662" width="14.5546875" style="28" customWidth="1"/>
    <col min="6663" max="6912" width="9.33203125" style="28"/>
    <col min="6913" max="6913" width="15.44140625" style="28" customWidth="1"/>
    <col min="6914" max="6914" width="50.5546875" style="28" customWidth="1"/>
    <col min="6915" max="6915" width="16" style="28" customWidth="1"/>
    <col min="6916" max="6917" width="13" style="28" customWidth="1"/>
    <col min="6918" max="6918" width="14.5546875" style="28" customWidth="1"/>
    <col min="6919" max="7168" width="9.33203125" style="28"/>
    <col min="7169" max="7169" width="15.44140625" style="28" customWidth="1"/>
    <col min="7170" max="7170" width="50.5546875" style="28" customWidth="1"/>
    <col min="7171" max="7171" width="16" style="28" customWidth="1"/>
    <col min="7172" max="7173" width="13" style="28" customWidth="1"/>
    <col min="7174" max="7174" width="14.5546875" style="28" customWidth="1"/>
    <col min="7175" max="7424" width="9.33203125" style="28"/>
    <col min="7425" max="7425" width="15.44140625" style="28" customWidth="1"/>
    <col min="7426" max="7426" width="50.5546875" style="28" customWidth="1"/>
    <col min="7427" max="7427" width="16" style="28" customWidth="1"/>
    <col min="7428" max="7429" width="13" style="28" customWidth="1"/>
    <col min="7430" max="7430" width="14.5546875" style="28" customWidth="1"/>
    <col min="7431" max="7680" width="9.33203125" style="28"/>
    <col min="7681" max="7681" width="15.44140625" style="28" customWidth="1"/>
    <col min="7682" max="7682" width="50.5546875" style="28" customWidth="1"/>
    <col min="7683" max="7683" width="16" style="28" customWidth="1"/>
    <col min="7684" max="7685" width="13" style="28" customWidth="1"/>
    <col min="7686" max="7686" width="14.5546875" style="28" customWidth="1"/>
    <col min="7687" max="7936" width="9.33203125" style="28"/>
    <col min="7937" max="7937" width="15.44140625" style="28" customWidth="1"/>
    <col min="7938" max="7938" width="50.5546875" style="28" customWidth="1"/>
    <col min="7939" max="7939" width="16" style="28" customWidth="1"/>
    <col min="7940" max="7941" width="13" style="28" customWidth="1"/>
    <col min="7942" max="7942" width="14.5546875" style="28" customWidth="1"/>
    <col min="7943" max="8192" width="9.33203125" style="28"/>
    <col min="8193" max="8193" width="15.44140625" style="28" customWidth="1"/>
    <col min="8194" max="8194" width="50.5546875" style="28" customWidth="1"/>
    <col min="8195" max="8195" width="16" style="28" customWidth="1"/>
    <col min="8196" max="8197" width="13" style="28" customWidth="1"/>
    <col min="8198" max="8198" width="14.5546875" style="28" customWidth="1"/>
    <col min="8199" max="8448" width="9.33203125" style="28"/>
    <col min="8449" max="8449" width="15.44140625" style="28" customWidth="1"/>
    <col min="8450" max="8450" width="50.5546875" style="28" customWidth="1"/>
    <col min="8451" max="8451" width="16" style="28" customWidth="1"/>
    <col min="8452" max="8453" width="13" style="28" customWidth="1"/>
    <col min="8454" max="8454" width="14.5546875" style="28" customWidth="1"/>
    <col min="8455" max="8704" width="9.33203125" style="28"/>
    <col min="8705" max="8705" width="15.44140625" style="28" customWidth="1"/>
    <col min="8706" max="8706" width="50.5546875" style="28" customWidth="1"/>
    <col min="8707" max="8707" width="16" style="28" customWidth="1"/>
    <col min="8708" max="8709" width="13" style="28" customWidth="1"/>
    <col min="8710" max="8710" width="14.5546875" style="28" customWidth="1"/>
    <col min="8711" max="8960" width="9.33203125" style="28"/>
    <col min="8961" max="8961" width="15.44140625" style="28" customWidth="1"/>
    <col min="8962" max="8962" width="50.5546875" style="28" customWidth="1"/>
    <col min="8963" max="8963" width="16" style="28" customWidth="1"/>
    <col min="8964" max="8965" width="13" style="28" customWidth="1"/>
    <col min="8966" max="8966" width="14.5546875" style="28" customWidth="1"/>
    <col min="8967" max="9216" width="9.33203125" style="28"/>
    <col min="9217" max="9217" width="15.44140625" style="28" customWidth="1"/>
    <col min="9218" max="9218" width="50.5546875" style="28" customWidth="1"/>
    <col min="9219" max="9219" width="16" style="28" customWidth="1"/>
    <col min="9220" max="9221" width="13" style="28" customWidth="1"/>
    <col min="9222" max="9222" width="14.5546875" style="28" customWidth="1"/>
    <col min="9223" max="9472" width="9.33203125" style="28"/>
    <col min="9473" max="9473" width="15.44140625" style="28" customWidth="1"/>
    <col min="9474" max="9474" width="50.5546875" style="28" customWidth="1"/>
    <col min="9475" max="9475" width="16" style="28" customWidth="1"/>
    <col min="9476" max="9477" width="13" style="28" customWidth="1"/>
    <col min="9478" max="9478" width="14.5546875" style="28" customWidth="1"/>
    <col min="9479" max="9728" width="9.33203125" style="28"/>
    <col min="9729" max="9729" width="15.44140625" style="28" customWidth="1"/>
    <col min="9730" max="9730" width="50.5546875" style="28" customWidth="1"/>
    <col min="9731" max="9731" width="16" style="28" customWidth="1"/>
    <col min="9732" max="9733" width="13" style="28" customWidth="1"/>
    <col min="9734" max="9734" width="14.5546875" style="28" customWidth="1"/>
    <col min="9735" max="9984" width="9.33203125" style="28"/>
    <col min="9985" max="9985" width="15.44140625" style="28" customWidth="1"/>
    <col min="9986" max="9986" width="50.5546875" style="28" customWidth="1"/>
    <col min="9987" max="9987" width="16" style="28" customWidth="1"/>
    <col min="9988" max="9989" width="13" style="28" customWidth="1"/>
    <col min="9990" max="9990" width="14.5546875" style="28" customWidth="1"/>
    <col min="9991" max="10240" width="9.33203125" style="28"/>
    <col min="10241" max="10241" width="15.44140625" style="28" customWidth="1"/>
    <col min="10242" max="10242" width="50.5546875" style="28" customWidth="1"/>
    <col min="10243" max="10243" width="16" style="28" customWidth="1"/>
    <col min="10244" max="10245" width="13" style="28" customWidth="1"/>
    <col min="10246" max="10246" width="14.5546875" style="28" customWidth="1"/>
    <col min="10247" max="10496" width="9.33203125" style="28"/>
    <col min="10497" max="10497" width="15.44140625" style="28" customWidth="1"/>
    <col min="10498" max="10498" width="50.5546875" style="28" customWidth="1"/>
    <col min="10499" max="10499" width="16" style="28" customWidth="1"/>
    <col min="10500" max="10501" width="13" style="28" customWidth="1"/>
    <col min="10502" max="10502" width="14.5546875" style="28" customWidth="1"/>
    <col min="10503" max="10752" width="9.33203125" style="28"/>
    <col min="10753" max="10753" width="15.44140625" style="28" customWidth="1"/>
    <col min="10754" max="10754" width="50.5546875" style="28" customWidth="1"/>
    <col min="10755" max="10755" width="16" style="28" customWidth="1"/>
    <col min="10756" max="10757" width="13" style="28" customWidth="1"/>
    <col min="10758" max="10758" width="14.5546875" style="28" customWidth="1"/>
    <col min="10759" max="11008" width="9.33203125" style="28"/>
    <col min="11009" max="11009" width="15.44140625" style="28" customWidth="1"/>
    <col min="11010" max="11010" width="50.5546875" style="28" customWidth="1"/>
    <col min="11011" max="11011" width="16" style="28" customWidth="1"/>
    <col min="11012" max="11013" width="13" style="28" customWidth="1"/>
    <col min="11014" max="11014" width="14.5546875" style="28" customWidth="1"/>
    <col min="11015" max="11264" width="9.33203125" style="28"/>
    <col min="11265" max="11265" width="15.44140625" style="28" customWidth="1"/>
    <col min="11266" max="11266" width="50.5546875" style="28" customWidth="1"/>
    <col min="11267" max="11267" width="16" style="28" customWidth="1"/>
    <col min="11268" max="11269" width="13" style="28" customWidth="1"/>
    <col min="11270" max="11270" width="14.5546875" style="28" customWidth="1"/>
    <col min="11271" max="11520" width="9.33203125" style="28"/>
    <col min="11521" max="11521" width="15.44140625" style="28" customWidth="1"/>
    <col min="11522" max="11522" width="50.5546875" style="28" customWidth="1"/>
    <col min="11523" max="11523" width="16" style="28" customWidth="1"/>
    <col min="11524" max="11525" width="13" style="28" customWidth="1"/>
    <col min="11526" max="11526" width="14.5546875" style="28" customWidth="1"/>
    <col min="11527" max="11776" width="9.33203125" style="28"/>
    <col min="11777" max="11777" width="15.44140625" style="28" customWidth="1"/>
    <col min="11778" max="11778" width="50.5546875" style="28" customWidth="1"/>
    <col min="11779" max="11779" width="16" style="28" customWidth="1"/>
    <col min="11780" max="11781" width="13" style="28" customWidth="1"/>
    <col min="11782" max="11782" width="14.5546875" style="28" customWidth="1"/>
    <col min="11783" max="12032" width="9.33203125" style="28"/>
    <col min="12033" max="12033" width="15.44140625" style="28" customWidth="1"/>
    <col min="12034" max="12034" width="50.5546875" style="28" customWidth="1"/>
    <col min="12035" max="12035" width="16" style="28" customWidth="1"/>
    <col min="12036" max="12037" width="13" style="28" customWidth="1"/>
    <col min="12038" max="12038" width="14.5546875" style="28" customWidth="1"/>
    <col min="12039" max="12288" width="9.33203125" style="28"/>
    <col min="12289" max="12289" width="15.44140625" style="28" customWidth="1"/>
    <col min="12290" max="12290" width="50.5546875" style="28" customWidth="1"/>
    <col min="12291" max="12291" width="16" style="28" customWidth="1"/>
    <col min="12292" max="12293" width="13" style="28" customWidth="1"/>
    <col min="12294" max="12294" width="14.5546875" style="28" customWidth="1"/>
    <col min="12295" max="12544" width="9.33203125" style="28"/>
    <col min="12545" max="12545" width="15.44140625" style="28" customWidth="1"/>
    <col min="12546" max="12546" width="50.5546875" style="28" customWidth="1"/>
    <col min="12547" max="12547" width="16" style="28" customWidth="1"/>
    <col min="12548" max="12549" width="13" style="28" customWidth="1"/>
    <col min="12550" max="12550" width="14.5546875" style="28" customWidth="1"/>
    <col min="12551" max="12800" width="9.33203125" style="28"/>
    <col min="12801" max="12801" width="15.44140625" style="28" customWidth="1"/>
    <col min="12802" max="12802" width="50.5546875" style="28" customWidth="1"/>
    <col min="12803" max="12803" width="16" style="28" customWidth="1"/>
    <col min="12804" max="12805" width="13" style="28" customWidth="1"/>
    <col min="12806" max="12806" width="14.5546875" style="28" customWidth="1"/>
    <col min="12807" max="13056" width="9.33203125" style="28"/>
    <col min="13057" max="13057" width="15.44140625" style="28" customWidth="1"/>
    <col min="13058" max="13058" width="50.5546875" style="28" customWidth="1"/>
    <col min="13059" max="13059" width="16" style="28" customWidth="1"/>
    <col min="13060" max="13061" width="13" style="28" customWidth="1"/>
    <col min="13062" max="13062" width="14.5546875" style="28" customWidth="1"/>
    <col min="13063" max="13312" width="9.33203125" style="28"/>
    <col min="13313" max="13313" width="15.44140625" style="28" customWidth="1"/>
    <col min="13314" max="13314" width="50.5546875" style="28" customWidth="1"/>
    <col min="13315" max="13315" width="16" style="28" customWidth="1"/>
    <col min="13316" max="13317" width="13" style="28" customWidth="1"/>
    <col min="13318" max="13318" width="14.5546875" style="28" customWidth="1"/>
    <col min="13319" max="13568" width="9.33203125" style="28"/>
    <col min="13569" max="13569" width="15.44140625" style="28" customWidth="1"/>
    <col min="13570" max="13570" width="50.5546875" style="28" customWidth="1"/>
    <col min="13571" max="13571" width="16" style="28" customWidth="1"/>
    <col min="13572" max="13573" width="13" style="28" customWidth="1"/>
    <col min="13574" max="13574" width="14.5546875" style="28" customWidth="1"/>
    <col min="13575" max="13824" width="9.33203125" style="28"/>
    <col min="13825" max="13825" width="15.44140625" style="28" customWidth="1"/>
    <col min="13826" max="13826" width="50.5546875" style="28" customWidth="1"/>
    <col min="13827" max="13827" width="16" style="28" customWidth="1"/>
    <col min="13828" max="13829" width="13" style="28" customWidth="1"/>
    <col min="13830" max="13830" width="14.5546875" style="28" customWidth="1"/>
    <col min="13831" max="14080" width="9.33203125" style="28"/>
    <col min="14081" max="14081" width="15.44140625" style="28" customWidth="1"/>
    <col min="14082" max="14082" width="50.5546875" style="28" customWidth="1"/>
    <col min="14083" max="14083" width="16" style="28" customWidth="1"/>
    <col min="14084" max="14085" width="13" style="28" customWidth="1"/>
    <col min="14086" max="14086" width="14.5546875" style="28" customWidth="1"/>
    <col min="14087" max="14336" width="9.33203125" style="28"/>
    <col min="14337" max="14337" width="15.44140625" style="28" customWidth="1"/>
    <col min="14338" max="14338" width="50.5546875" style="28" customWidth="1"/>
    <col min="14339" max="14339" width="16" style="28" customWidth="1"/>
    <col min="14340" max="14341" width="13" style="28" customWidth="1"/>
    <col min="14342" max="14342" width="14.5546875" style="28" customWidth="1"/>
    <col min="14343" max="14592" width="9.33203125" style="28"/>
    <col min="14593" max="14593" width="15.44140625" style="28" customWidth="1"/>
    <col min="14594" max="14594" width="50.5546875" style="28" customWidth="1"/>
    <col min="14595" max="14595" width="16" style="28" customWidth="1"/>
    <col min="14596" max="14597" width="13" style="28" customWidth="1"/>
    <col min="14598" max="14598" width="14.5546875" style="28" customWidth="1"/>
    <col min="14599" max="14848" width="9.33203125" style="28"/>
    <col min="14849" max="14849" width="15.44140625" style="28" customWidth="1"/>
    <col min="14850" max="14850" width="50.5546875" style="28" customWidth="1"/>
    <col min="14851" max="14851" width="16" style="28" customWidth="1"/>
    <col min="14852" max="14853" width="13" style="28" customWidth="1"/>
    <col min="14854" max="14854" width="14.5546875" style="28" customWidth="1"/>
    <col min="14855" max="15104" width="9.33203125" style="28"/>
    <col min="15105" max="15105" width="15.44140625" style="28" customWidth="1"/>
    <col min="15106" max="15106" width="50.5546875" style="28" customWidth="1"/>
    <col min="15107" max="15107" width="16" style="28" customWidth="1"/>
    <col min="15108" max="15109" width="13" style="28" customWidth="1"/>
    <col min="15110" max="15110" width="14.5546875" style="28" customWidth="1"/>
    <col min="15111" max="15360" width="9.33203125" style="28"/>
    <col min="15361" max="15361" width="15.44140625" style="28" customWidth="1"/>
    <col min="15362" max="15362" width="50.5546875" style="28" customWidth="1"/>
    <col min="15363" max="15363" width="16" style="28" customWidth="1"/>
    <col min="15364" max="15365" width="13" style="28" customWidth="1"/>
    <col min="15366" max="15366" width="14.5546875" style="28" customWidth="1"/>
    <col min="15367" max="15616" width="9.33203125" style="28"/>
    <col min="15617" max="15617" width="15.44140625" style="28" customWidth="1"/>
    <col min="15618" max="15618" width="50.5546875" style="28" customWidth="1"/>
    <col min="15619" max="15619" width="16" style="28" customWidth="1"/>
    <col min="15620" max="15621" width="13" style="28" customWidth="1"/>
    <col min="15622" max="15622" width="14.5546875" style="28" customWidth="1"/>
    <col min="15623" max="15872" width="9.33203125" style="28"/>
    <col min="15873" max="15873" width="15.44140625" style="28" customWidth="1"/>
    <col min="15874" max="15874" width="50.5546875" style="28" customWidth="1"/>
    <col min="15875" max="15875" width="16" style="28" customWidth="1"/>
    <col min="15876" max="15877" width="13" style="28" customWidth="1"/>
    <col min="15878" max="15878" width="14.5546875" style="28" customWidth="1"/>
    <col min="15879" max="16128" width="9.33203125" style="28"/>
    <col min="16129" max="16129" width="15.44140625" style="28" customWidth="1"/>
    <col min="16130" max="16130" width="50.5546875" style="28" customWidth="1"/>
    <col min="16131" max="16131" width="16" style="28" customWidth="1"/>
    <col min="16132" max="16133" width="13" style="28" customWidth="1"/>
    <col min="16134" max="16134" width="14.5546875" style="28" customWidth="1"/>
    <col min="16135" max="16384" width="9.33203125" style="28"/>
  </cols>
  <sheetData>
    <row r="2" spans="1:6" ht="60.75" customHeight="1" x14ac:dyDescent="0.3">
      <c r="A2" s="43"/>
      <c r="B2" s="182" t="s">
        <v>553</v>
      </c>
      <c r="C2" s="183"/>
    </row>
    <row r="3" spans="1:6" ht="14.4" x14ac:dyDescent="0.3">
      <c r="A3" s="32"/>
      <c r="B3" s="44" t="s">
        <v>534</v>
      </c>
      <c r="C3" s="45"/>
    </row>
    <row r="4" spans="1:6" ht="14.4" x14ac:dyDescent="0.3">
      <c r="A4" s="32"/>
      <c r="B4" s="32"/>
      <c r="C4" s="32"/>
    </row>
    <row r="5" spans="1:6" s="4" customFormat="1" ht="42.75" customHeight="1" x14ac:dyDescent="0.25">
      <c r="A5" s="46" t="s">
        <v>1</v>
      </c>
      <c r="B5" s="47" t="s">
        <v>3</v>
      </c>
      <c r="C5" s="48" t="s">
        <v>525</v>
      </c>
      <c r="D5" s="3"/>
      <c r="E5" s="3"/>
      <c r="F5" s="3"/>
    </row>
    <row r="6" spans="1:6" s="4" customFormat="1" ht="16.5" customHeight="1" x14ac:dyDescent="0.25">
      <c r="A6" s="49"/>
      <c r="B6" s="50" t="s">
        <v>6</v>
      </c>
      <c r="C6" s="51">
        <f>C7+C11</f>
        <v>749271</v>
      </c>
    </row>
    <row r="7" spans="1:6" s="4" customFormat="1" ht="16.5" customHeight="1" x14ac:dyDescent="0.25">
      <c r="A7" s="49" t="s">
        <v>7</v>
      </c>
      <c r="B7" s="50" t="s">
        <v>8</v>
      </c>
      <c r="C7" s="51">
        <f>C8</f>
        <v>90000</v>
      </c>
    </row>
    <row r="8" spans="1:6" s="4" customFormat="1" ht="17.25" customHeight="1" x14ac:dyDescent="0.25">
      <c r="A8" s="52" t="s">
        <v>19</v>
      </c>
      <c r="B8" s="53" t="s">
        <v>23</v>
      </c>
      <c r="C8" s="54">
        <f>C10</f>
        <v>90000</v>
      </c>
    </row>
    <row r="9" spans="1:6" s="4" customFormat="1" ht="21" customHeight="1" x14ac:dyDescent="0.25">
      <c r="A9" s="55" t="s">
        <v>25</v>
      </c>
      <c r="B9" s="56" t="s">
        <v>28</v>
      </c>
      <c r="C9" s="54">
        <f>C10</f>
        <v>90000</v>
      </c>
    </row>
    <row r="10" spans="1:6" ht="14.4" x14ac:dyDescent="0.3">
      <c r="A10" s="57" t="s">
        <v>29</v>
      </c>
      <c r="B10" s="58" t="s">
        <v>30</v>
      </c>
      <c r="C10" s="59">
        <v>90000</v>
      </c>
    </row>
    <row r="11" spans="1:6" s="4" customFormat="1" ht="13.8" x14ac:dyDescent="0.25">
      <c r="A11" s="53" t="s">
        <v>31</v>
      </c>
      <c r="B11" s="60" t="s">
        <v>32</v>
      </c>
      <c r="C11" s="54">
        <f>C12</f>
        <v>659271</v>
      </c>
    </row>
    <row r="12" spans="1:6" s="4" customFormat="1" ht="13.8" x14ac:dyDescent="0.25">
      <c r="A12" s="61" t="s">
        <v>37</v>
      </c>
      <c r="B12" s="62" t="s">
        <v>38</v>
      </c>
      <c r="C12" s="63">
        <f>C13</f>
        <v>659271</v>
      </c>
    </row>
    <row r="13" spans="1:6" s="4" customFormat="1" ht="13.8" x14ac:dyDescent="0.25">
      <c r="A13" s="64" t="s">
        <v>39</v>
      </c>
      <c r="B13" s="65" t="s">
        <v>40</v>
      </c>
      <c r="C13" s="59">
        <f>C14</f>
        <v>659271</v>
      </c>
    </row>
    <row r="14" spans="1:6" s="4" customFormat="1" ht="27.6" x14ac:dyDescent="0.25">
      <c r="A14" s="66" t="s">
        <v>45</v>
      </c>
      <c r="B14" s="65" t="s">
        <v>46</v>
      </c>
      <c r="C14" s="59">
        <v>659271</v>
      </c>
    </row>
    <row r="15" spans="1:6" s="4" customFormat="1" ht="14.25" customHeight="1" x14ac:dyDescent="0.25">
      <c r="A15" s="52" t="s">
        <v>526</v>
      </c>
      <c r="B15" s="67" t="s">
        <v>48</v>
      </c>
      <c r="C15" s="54">
        <f>C60+C17</f>
        <v>1283766</v>
      </c>
    </row>
    <row r="16" spans="1:6" s="4" customFormat="1" ht="18" customHeight="1" x14ac:dyDescent="0.25">
      <c r="A16" s="52" t="s">
        <v>527</v>
      </c>
      <c r="B16" s="67" t="s">
        <v>58</v>
      </c>
      <c r="C16" s="54">
        <f>C17+C60</f>
        <v>1283766</v>
      </c>
    </row>
    <row r="17" spans="1:3" s="4" customFormat="1" ht="15" customHeight="1" x14ac:dyDescent="0.3">
      <c r="A17" s="68" t="s">
        <v>60</v>
      </c>
      <c r="B17" s="68" t="s">
        <v>63</v>
      </c>
      <c r="C17" s="69">
        <f>C18+C21+C24+C27+C29+C32+C35+C38+C41+C44+C47+C49+C51+C53+C56</f>
        <v>1011864</v>
      </c>
    </row>
    <row r="18" spans="1:3" s="4" customFormat="1" ht="15" customHeight="1" x14ac:dyDescent="0.25">
      <c r="A18" s="70"/>
      <c r="B18" s="70" t="s">
        <v>68</v>
      </c>
      <c r="C18" s="71">
        <f>C19+C20</f>
        <v>77218</v>
      </c>
    </row>
    <row r="19" spans="1:3" s="4" customFormat="1" ht="15" customHeight="1" x14ac:dyDescent="0.25">
      <c r="A19" s="70"/>
      <c r="B19" s="66" t="s">
        <v>72</v>
      </c>
      <c r="C19" s="59">
        <v>9000</v>
      </c>
    </row>
    <row r="20" spans="1:3" s="4" customFormat="1" ht="15" customHeight="1" x14ac:dyDescent="0.25">
      <c r="A20" s="70"/>
      <c r="B20" s="66" t="s">
        <v>81</v>
      </c>
      <c r="C20" s="59">
        <v>68218</v>
      </c>
    </row>
    <row r="21" spans="1:3" s="4" customFormat="1" ht="15" customHeight="1" x14ac:dyDescent="0.25">
      <c r="A21" s="70"/>
      <c r="B21" s="70" t="s">
        <v>82</v>
      </c>
      <c r="C21" s="71">
        <f>C22+C23</f>
        <v>32143</v>
      </c>
    </row>
    <row r="22" spans="1:3" s="4" customFormat="1" ht="15" customHeight="1" x14ac:dyDescent="0.25">
      <c r="A22" s="70"/>
      <c r="B22" s="66" t="s">
        <v>72</v>
      </c>
      <c r="C22" s="59">
        <v>7000</v>
      </c>
    </row>
    <row r="23" spans="1:3" s="4" customFormat="1" ht="15" customHeight="1" x14ac:dyDescent="0.25">
      <c r="A23" s="70"/>
      <c r="B23" s="66" t="s">
        <v>81</v>
      </c>
      <c r="C23" s="59">
        <v>25143</v>
      </c>
    </row>
    <row r="24" spans="1:3" s="4" customFormat="1" ht="15" customHeight="1" x14ac:dyDescent="0.25">
      <c r="A24" s="70"/>
      <c r="B24" s="70" t="s">
        <v>85</v>
      </c>
      <c r="C24" s="71">
        <f>C25+C26</f>
        <v>15305</v>
      </c>
    </row>
    <row r="25" spans="1:3" s="4" customFormat="1" ht="15" customHeight="1" x14ac:dyDescent="0.25">
      <c r="A25" s="70"/>
      <c r="B25" s="66" t="s">
        <v>72</v>
      </c>
      <c r="C25" s="59">
        <v>1000</v>
      </c>
    </row>
    <row r="26" spans="1:3" s="4" customFormat="1" ht="15" customHeight="1" x14ac:dyDescent="0.25">
      <c r="A26" s="70"/>
      <c r="B26" s="66" t="s">
        <v>81</v>
      </c>
      <c r="C26" s="59">
        <v>14305</v>
      </c>
    </row>
    <row r="27" spans="1:3" s="4" customFormat="1" ht="15" customHeight="1" x14ac:dyDescent="0.25">
      <c r="A27" s="70"/>
      <c r="B27" s="70" t="s">
        <v>91</v>
      </c>
      <c r="C27" s="71">
        <f>C28</f>
        <v>24454</v>
      </c>
    </row>
    <row r="28" spans="1:3" s="4" customFormat="1" ht="15" customHeight="1" x14ac:dyDescent="0.25">
      <c r="A28" s="70"/>
      <c r="B28" s="66" t="s">
        <v>81</v>
      </c>
      <c r="C28" s="59">
        <v>24454</v>
      </c>
    </row>
    <row r="29" spans="1:3" s="4" customFormat="1" ht="15" customHeight="1" x14ac:dyDescent="0.25">
      <c r="A29" s="70"/>
      <c r="B29" s="70" t="s">
        <v>98</v>
      </c>
      <c r="C29" s="71">
        <f>C30+C31</f>
        <v>31061</v>
      </c>
    </row>
    <row r="30" spans="1:3" s="4" customFormat="1" ht="15" customHeight="1" x14ac:dyDescent="0.25">
      <c r="A30" s="70"/>
      <c r="B30" s="66" t="s">
        <v>72</v>
      </c>
      <c r="C30" s="59">
        <v>2243</v>
      </c>
    </row>
    <row r="31" spans="1:3" s="4" customFormat="1" ht="15" customHeight="1" x14ac:dyDescent="0.25">
      <c r="A31" s="70"/>
      <c r="B31" s="66" t="s">
        <v>81</v>
      </c>
      <c r="C31" s="59">
        <v>28818</v>
      </c>
    </row>
    <row r="32" spans="1:3" s="4" customFormat="1" ht="15" customHeight="1" x14ac:dyDescent="0.25">
      <c r="A32" s="70"/>
      <c r="B32" s="70" t="s">
        <v>103</v>
      </c>
      <c r="C32" s="71">
        <f>C33+C34</f>
        <v>51897</v>
      </c>
    </row>
    <row r="33" spans="1:3" s="4" customFormat="1" ht="15" customHeight="1" x14ac:dyDescent="0.25">
      <c r="A33" s="70"/>
      <c r="B33" s="66" t="s">
        <v>72</v>
      </c>
      <c r="C33" s="59">
        <v>10300</v>
      </c>
    </row>
    <row r="34" spans="1:3" s="4" customFormat="1" ht="15" customHeight="1" x14ac:dyDescent="0.25">
      <c r="A34" s="70"/>
      <c r="B34" s="66" t="s">
        <v>81</v>
      </c>
      <c r="C34" s="59">
        <v>41597</v>
      </c>
    </row>
    <row r="35" spans="1:3" s="4" customFormat="1" ht="15" customHeight="1" x14ac:dyDescent="0.25">
      <c r="A35" s="70"/>
      <c r="B35" s="70" t="s">
        <v>106</v>
      </c>
      <c r="C35" s="71">
        <f>C36+C37</f>
        <v>32269</v>
      </c>
    </row>
    <row r="36" spans="1:3" s="4" customFormat="1" ht="15" customHeight="1" x14ac:dyDescent="0.25">
      <c r="A36" s="70"/>
      <c r="B36" s="66" t="s">
        <v>72</v>
      </c>
      <c r="C36" s="59">
        <v>6175</v>
      </c>
    </row>
    <row r="37" spans="1:3" s="4" customFormat="1" ht="15" customHeight="1" x14ac:dyDescent="0.25">
      <c r="A37" s="70"/>
      <c r="B37" s="66" t="s">
        <v>81</v>
      </c>
      <c r="C37" s="59">
        <v>26094</v>
      </c>
    </row>
    <row r="38" spans="1:3" s="4" customFormat="1" ht="15" customHeight="1" x14ac:dyDescent="0.25">
      <c r="A38" s="70"/>
      <c r="B38" s="70" t="s">
        <v>109</v>
      </c>
      <c r="C38" s="71">
        <f>C39+C40</f>
        <v>24224</v>
      </c>
    </row>
    <row r="39" spans="1:3" s="4" customFormat="1" ht="15" customHeight="1" x14ac:dyDescent="0.25">
      <c r="A39" s="70"/>
      <c r="B39" s="66" t="s">
        <v>72</v>
      </c>
      <c r="C39" s="59">
        <v>7600</v>
      </c>
    </row>
    <row r="40" spans="1:3" s="4" customFormat="1" ht="15" customHeight="1" x14ac:dyDescent="0.25">
      <c r="A40" s="70"/>
      <c r="B40" s="66" t="s">
        <v>81</v>
      </c>
      <c r="C40" s="59">
        <v>16624</v>
      </c>
    </row>
    <row r="41" spans="1:3" s="4" customFormat="1" ht="15" customHeight="1" x14ac:dyDescent="0.25">
      <c r="A41" s="70"/>
      <c r="B41" s="70" t="s">
        <v>110</v>
      </c>
      <c r="C41" s="71">
        <f>C42+C43</f>
        <v>15251</v>
      </c>
    </row>
    <row r="42" spans="1:3" s="4" customFormat="1" ht="15" customHeight="1" x14ac:dyDescent="0.25">
      <c r="A42" s="70"/>
      <c r="B42" s="66" t="s">
        <v>72</v>
      </c>
      <c r="C42" s="72">
        <v>400</v>
      </c>
    </row>
    <row r="43" spans="1:3" s="4" customFormat="1" ht="15" customHeight="1" x14ac:dyDescent="0.25">
      <c r="A43" s="70"/>
      <c r="B43" s="66" t="s">
        <v>81</v>
      </c>
      <c r="C43" s="59">
        <v>14851</v>
      </c>
    </row>
    <row r="44" spans="1:3" s="4" customFormat="1" ht="15" customHeight="1" x14ac:dyDescent="0.25">
      <c r="A44" s="70"/>
      <c r="B44" s="70" t="s">
        <v>111</v>
      </c>
      <c r="C44" s="71">
        <f>C45+C46</f>
        <v>64179</v>
      </c>
    </row>
    <row r="45" spans="1:3" s="4" customFormat="1" ht="15" customHeight="1" x14ac:dyDescent="0.25">
      <c r="A45" s="70"/>
      <c r="B45" s="66" t="s">
        <v>72</v>
      </c>
      <c r="C45" s="59">
        <v>600</v>
      </c>
    </row>
    <row r="46" spans="1:3" s="4" customFormat="1" ht="15" customHeight="1" x14ac:dyDescent="0.25">
      <c r="A46" s="70"/>
      <c r="B46" s="66" t="s">
        <v>81</v>
      </c>
      <c r="C46" s="59">
        <v>63579</v>
      </c>
    </row>
    <row r="47" spans="1:3" s="4" customFormat="1" ht="15" customHeight="1" x14ac:dyDescent="0.25">
      <c r="A47" s="70"/>
      <c r="B47" s="70" t="s">
        <v>112</v>
      </c>
      <c r="C47" s="71">
        <f>C48</f>
        <v>49502</v>
      </c>
    </row>
    <row r="48" spans="1:3" s="4" customFormat="1" ht="15" customHeight="1" x14ac:dyDescent="0.25">
      <c r="A48" s="70"/>
      <c r="B48" s="66" t="s">
        <v>81</v>
      </c>
      <c r="C48" s="59">
        <v>49502</v>
      </c>
    </row>
    <row r="49" spans="1:3" s="4" customFormat="1" ht="15" customHeight="1" x14ac:dyDescent="0.25">
      <c r="A49" s="70"/>
      <c r="B49" s="70" t="s">
        <v>113</v>
      </c>
      <c r="C49" s="71">
        <f>C50</f>
        <v>41014</v>
      </c>
    </row>
    <row r="50" spans="1:3" s="4" customFormat="1" ht="15" customHeight="1" x14ac:dyDescent="0.25">
      <c r="A50" s="70"/>
      <c r="B50" s="66" t="s">
        <v>81</v>
      </c>
      <c r="C50" s="59">
        <v>41014</v>
      </c>
    </row>
    <row r="51" spans="1:3" s="4" customFormat="1" ht="15" customHeight="1" x14ac:dyDescent="0.25">
      <c r="A51" s="70"/>
      <c r="B51" s="70" t="s">
        <v>116</v>
      </c>
      <c r="C51" s="71">
        <f>C52</f>
        <v>30473</v>
      </c>
    </row>
    <row r="52" spans="1:3" s="4" customFormat="1" ht="15" customHeight="1" x14ac:dyDescent="0.25">
      <c r="A52" s="70"/>
      <c r="B52" s="66" t="s">
        <v>81</v>
      </c>
      <c r="C52" s="59">
        <v>30473</v>
      </c>
    </row>
    <row r="53" spans="1:3" s="4" customFormat="1" ht="15" customHeight="1" x14ac:dyDescent="0.25">
      <c r="A53" s="70"/>
      <c r="B53" s="70" t="s">
        <v>120</v>
      </c>
      <c r="C53" s="71">
        <f>C54+C55</f>
        <v>341080</v>
      </c>
    </row>
    <row r="54" spans="1:3" s="4" customFormat="1" ht="15" customHeight="1" x14ac:dyDescent="0.25">
      <c r="A54" s="70"/>
      <c r="B54" s="66" t="s">
        <v>81</v>
      </c>
      <c r="C54" s="59">
        <v>226380</v>
      </c>
    </row>
    <row r="55" spans="1:3" s="4" customFormat="1" ht="15" customHeight="1" x14ac:dyDescent="0.25">
      <c r="A55" s="70"/>
      <c r="B55" s="66" t="s">
        <v>122</v>
      </c>
      <c r="C55" s="59">
        <v>114700</v>
      </c>
    </row>
    <row r="56" spans="1:3" s="4" customFormat="1" ht="15" customHeight="1" x14ac:dyDescent="0.25">
      <c r="A56" s="70"/>
      <c r="B56" s="70" t="s">
        <v>123</v>
      </c>
      <c r="C56" s="71">
        <f>C57+C58+C59</f>
        <v>181794</v>
      </c>
    </row>
    <row r="57" spans="1:3" s="4" customFormat="1" ht="15" customHeight="1" x14ac:dyDescent="0.25">
      <c r="A57" s="70"/>
      <c r="B57" s="66" t="s">
        <v>72</v>
      </c>
      <c r="C57" s="59">
        <v>300</v>
      </c>
    </row>
    <row r="58" spans="1:3" s="4" customFormat="1" ht="15" customHeight="1" x14ac:dyDescent="0.25">
      <c r="A58" s="70"/>
      <c r="B58" s="66" t="s">
        <v>81</v>
      </c>
      <c r="C58" s="59">
        <v>2000</v>
      </c>
    </row>
    <row r="59" spans="1:3" s="4" customFormat="1" ht="15" customHeight="1" x14ac:dyDescent="0.25">
      <c r="A59" s="70"/>
      <c r="B59" s="66" t="s">
        <v>122</v>
      </c>
      <c r="C59" s="59">
        <v>179494</v>
      </c>
    </row>
    <row r="60" spans="1:3" s="4" customFormat="1" ht="15.75" customHeight="1" x14ac:dyDescent="0.3">
      <c r="A60" s="52" t="s">
        <v>130</v>
      </c>
      <c r="B60" s="68" t="s">
        <v>131</v>
      </c>
      <c r="C60" s="76">
        <f>C61+C63+C67+C69+C72+C74+C77+C81+C83+C85+C89+C91+C93+C95+C98</f>
        <v>271902</v>
      </c>
    </row>
    <row r="61" spans="1:3" s="4" customFormat="1" ht="15.75" customHeight="1" x14ac:dyDescent="0.25">
      <c r="A61" s="70"/>
      <c r="B61" s="70" t="s">
        <v>68</v>
      </c>
      <c r="C61" s="71">
        <f>C62</f>
        <v>6837</v>
      </c>
    </row>
    <row r="62" spans="1:3" s="4" customFormat="1" ht="15.75" customHeight="1" x14ac:dyDescent="0.25">
      <c r="A62" s="70"/>
      <c r="B62" s="66" t="s">
        <v>81</v>
      </c>
      <c r="C62" s="59">
        <v>6837</v>
      </c>
    </row>
    <row r="63" spans="1:3" s="4" customFormat="1" ht="15.75" customHeight="1" x14ac:dyDescent="0.25">
      <c r="A63" s="70"/>
      <c r="B63" s="70" t="s">
        <v>82</v>
      </c>
      <c r="C63" s="71">
        <f>C64+C65+C66</f>
        <v>5397</v>
      </c>
    </row>
    <row r="64" spans="1:3" s="4" customFormat="1" ht="15.75" customHeight="1" x14ac:dyDescent="0.25">
      <c r="A64" s="70"/>
      <c r="B64" s="66" t="s">
        <v>72</v>
      </c>
      <c r="C64" s="59">
        <v>2000</v>
      </c>
    </row>
    <row r="65" spans="1:3" s="4" customFormat="1" ht="15.75" customHeight="1" x14ac:dyDescent="0.25">
      <c r="A65" s="70"/>
      <c r="B65" s="66" t="s">
        <v>81</v>
      </c>
      <c r="C65" s="59">
        <v>1397</v>
      </c>
    </row>
    <row r="66" spans="1:3" s="4" customFormat="1" ht="15.75" customHeight="1" x14ac:dyDescent="0.25">
      <c r="A66" s="70"/>
      <c r="B66" s="66" t="s">
        <v>122</v>
      </c>
      <c r="C66" s="59">
        <v>2000</v>
      </c>
    </row>
    <row r="67" spans="1:3" s="4" customFormat="1" ht="15.75" customHeight="1" x14ac:dyDescent="0.25">
      <c r="A67" s="70"/>
      <c r="B67" s="70" t="s">
        <v>85</v>
      </c>
      <c r="C67" s="71">
        <f>C68</f>
        <v>2006</v>
      </c>
    </row>
    <row r="68" spans="1:3" s="4" customFormat="1" ht="15.75" customHeight="1" x14ac:dyDescent="0.25">
      <c r="A68" s="70"/>
      <c r="B68" s="66" t="s">
        <v>81</v>
      </c>
      <c r="C68" s="59">
        <v>2006</v>
      </c>
    </row>
    <row r="69" spans="1:3" s="4" customFormat="1" ht="15.75" customHeight="1" x14ac:dyDescent="0.25">
      <c r="A69" s="70"/>
      <c r="B69" s="70" t="s">
        <v>91</v>
      </c>
      <c r="C69" s="71">
        <f>C70+C71</f>
        <v>5131</v>
      </c>
    </row>
    <row r="70" spans="1:3" s="4" customFormat="1" ht="15.75" customHeight="1" x14ac:dyDescent="0.25">
      <c r="A70" s="70"/>
      <c r="B70" s="66" t="s">
        <v>81</v>
      </c>
      <c r="C70" s="59">
        <v>4631</v>
      </c>
    </row>
    <row r="71" spans="1:3" s="4" customFormat="1" ht="15.75" customHeight="1" x14ac:dyDescent="0.25">
      <c r="A71" s="70"/>
      <c r="B71" s="66" t="s">
        <v>122</v>
      </c>
      <c r="C71" s="59">
        <v>500</v>
      </c>
    </row>
    <row r="72" spans="1:3" s="4" customFormat="1" ht="15.75" customHeight="1" x14ac:dyDescent="0.25">
      <c r="A72" s="70"/>
      <c r="B72" s="70" t="s">
        <v>98</v>
      </c>
      <c r="C72" s="71">
        <f>C73</f>
        <v>6137</v>
      </c>
    </row>
    <row r="73" spans="1:3" s="4" customFormat="1" ht="15.75" customHeight="1" x14ac:dyDescent="0.25">
      <c r="A73" s="70"/>
      <c r="B73" s="66" t="s">
        <v>81</v>
      </c>
      <c r="C73" s="59">
        <v>6137</v>
      </c>
    </row>
    <row r="74" spans="1:3" s="4" customFormat="1" ht="15.75" customHeight="1" x14ac:dyDescent="0.25">
      <c r="A74" s="70"/>
      <c r="B74" s="70" t="s">
        <v>103</v>
      </c>
      <c r="C74" s="71">
        <f>C75+C76</f>
        <v>2926</v>
      </c>
    </row>
    <row r="75" spans="1:3" s="4" customFormat="1" ht="15.75" customHeight="1" x14ac:dyDescent="0.25">
      <c r="A75" s="70"/>
      <c r="B75" s="66" t="s">
        <v>72</v>
      </c>
      <c r="C75" s="59">
        <v>500</v>
      </c>
    </row>
    <row r="76" spans="1:3" s="4" customFormat="1" ht="15.75" customHeight="1" x14ac:dyDescent="0.25">
      <c r="A76" s="70"/>
      <c r="B76" s="66" t="s">
        <v>81</v>
      </c>
      <c r="C76" s="59">
        <v>2426</v>
      </c>
    </row>
    <row r="77" spans="1:3" s="4" customFormat="1" ht="15.75" customHeight="1" x14ac:dyDescent="0.25">
      <c r="A77" s="70"/>
      <c r="B77" s="70" t="s">
        <v>106</v>
      </c>
      <c r="C77" s="71">
        <f>C78+C79+C80</f>
        <v>33981</v>
      </c>
    </row>
    <row r="78" spans="1:3" s="4" customFormat="1" ht="15.75" customHeight="1" x14ac:dyDescent="0.25">
      <c r="A78" s="70"/>
      <c r="B78" s="66" t="s">
        <v>72</v>
      </c>
      <c r="C78" s="59">
        <v>10000</v>
      </c>
    </row>
    <row r="79" spans="1:3" s="4" customFormat="1" ht="15.75" customHeight="1" x14ac:dyDescent="0.25">
      <c r="A79" s="70"/>
      <c r="B79" s="66" t="s">
        <v>81</v>
      </c>
      <c r="C79" s="59">
        <v>12981</v>
      </c>
    </row>
    <row r="80" spans="1:3" s="4" customFormat="1" ht="15.75" customHeight="1" x14ac:dyDescent="0.25">
      <c r="A80" s="70"/>
      <c r="B80" s="66" t="s">
        <v>122</v>
      </c>
      <c r="C80" s="59">
        <v>11000</v>
      </c>
    </row>
    <row r="81" spans="1:3" s="4" customFormat="1" ht="15.75" customHeight="1" x14ac:dyDescent="0.25">
      <c r="A81" s="70"/>
      <c r="B81" s="70" t="s">
        <v>109</v>
      </c>
      <c r="C81" s="71">
        <f>C82</f>
        <v>1260</v>
      </c>
    </row>
    <row r="82" spans="1:3" s="4" customFormat="1" ht="15.75" customHeight="1" x14ac:dyDescent="0.25">
      <c r="A82" s="70"/>
      <c r="B82" s="66" t="s">
        <v>81</v>
      </c>
      <c r="C82" s="59">
        <v>1260</v>
      </c>
    </row>
    <row r="83" spans="1:3" s="4" customFormat="1" ht="15.75" customHeight="1" x14ac:dyDescent="0.25">
      <c r="A83" s="70"/>
      <c r="B83" s="70" t="s">
        <v>110</v>
      </c>
      <c r="C83" s="71">
        <f>C84</f>
        <v>1951</v>
      </c>
    </row>
    <row r="84" spans="1:3" s="4" customFormat="1" ht="15.75" customHeight="1" x14ac:dyDescent="0.25">
      <c r="A84" s="70"/>
      <c r="B84" s="66" t="s">
        <v>81</v>
      </c>
      <c r="C84" s="59">
        <v>1951</v>
      </c>
    </row>
    <row r="85" spans="1:3" s="4" customFormat="1" ht="15.75" customHeight="1" x14ac:dyDescent="0.25">
      <c r="A85" s="70"/>
      <c r="B85" s="70" t="s">
        <v>111</v>
      </c>
      <c r="C85" s="71">
        <f>C86+C87+C88</f>
        <v>3458</v>
      </c>
    </row>
    <row r="86" spans="1:3" s="4" customFormat="1" ht="15.75" customHeight="1" x14ac:dyDescent="0.25">
      <c r="A86" s="70"/>
      <c r="B86" s="66" t="s">
        <v>72</v>
      </c>
      <c r="C86" s="59">
        <v>1000</v>
      </c>
    </row>
    <row r="87" spans="1:3" s="4" customFormat="1" ht="15.75" customHeight="1" x14ac:dyDescent="0.25">
      <c r="A87" s="70"/>
      <c r="B87" s="66" t="s">
        <v>81</v>
      </c>
      <c r="C87" s="59">
        <v>1958</v>
      </c>
    </row>
    <row r="88" spans="1:3" s="4" customFormat="1" ht="15.75" customHeight="1" x14ac:dyDescent="0.25">
      <c r="A88" s="70"/>
      <c r="B88" s="66" t="s">
        <v>122</v>
      </c>
      <c r="C88" s="59">
        <v>500</v>
      </c>
    </row>
    <row r="89" spans="1:3" s="4" customFormat="1" ht="15.75" customHeight="1" x14ac:dyDescent="0.25">
      <c r="A89" s="70"/>
      <c r="B89" s="70" t="s">
        <v>112</v>
      </c>
      <c r="C89" s="71">
        <f>C90</f>
        <v>2229</v>
      </c>
    </row>
    <row r="90" spans="1:3" s="4" customFormat="1" ht="15.75" customHeight="1" x14ac:dyDescent="0.25">
      <c r="A90" s="70"/>
      <c r="B90" s="66" t="s">
        <v>81</v>
      </c>
      <c r="C90" s="59">
        <v>2229</v>
      </c>
    </row>
    <row r="91" spans="1:3" s="4" customFormat="1" ht="15.75" customHeight="1" x14ac:dyDescent="0.25">
      <c r="A91" s="70"/>
      <c r="B91" s="70" t="s">
        <v>113</v>
      </c>
      <c r="C91" s="71">
        <f>C92</f>
        <v>15378</v>
      </c>
    </row>
    <row r="92" spans="1:3" s="4" customFormat="1" ht="15.75" customHeight="1" x14ac:dyDescent="0.25">
      <c r="A92" s="70"/>
      <c r="B92" s="66" t="s">
        <v>81</v>
      </c>
      <c r="C92" s="59">
        <v>15378</v>
      </c>
    </row>
    <row r="93" spans="1:3" s="4" customFormat="1" ht="15.75" customHeight="1" x14ac:dyDescent="0.25">
      <c r="A93" s="70"/>
      <c r="B93" s="70" t="s">
        <v>116</v>
      </c>
      <c r="C93" s="71">
        <f>C94</f>
        <v>4990</v>
      </c>
    </row>
    <row r="94" spans="1:3" s="4" customFormat="1" ht="15.75" customHeight="1" x14ac:dyDescent="0.25">
      <c r="A94" s="70"/>
      <c r="B94" s="66" t="s">
        <v>81</v>
      </c>
      <c r="C94" s="59">
        <v>4990</v>
      </c>
    </row>
    <row r="95" spans="1:3" s="4" customFormat="1" ht="15.75" customHeight="1" x14ac:dyDescent="0.25">
      <c r="A95" s="70"/>
      <c r="B95" s="70" t="s">
        <v>120</v>
      </c>
      <c r="C95" s="71">
        <f>C96+C97</f>
        <v>6376</v>
      </c>
    </row>
    <row r="96" spans="1:3" s="4" customFormat="1" ht="15.75" customHeight="1" x14ac:dyDescent="0.25">
      <c r="A96" s="70"/>
      <c r="B96" s="66" t="s">
        <v>81</v>
      </c>
      <c r="C96" s="59">
        <v>5376</v>
      </c>
    </row>
    <row r="97" spans="1:3" s="4" customFormat="1" ht="15.75" customHeight="1" x14ac:dyDescent="0.25">
      <c r="A97" s="70"/>
      <c r="B97" s="66" t="s">
        <v>122</v>
      </c>
      <c r="C97" s="59">
        <v>1000</v>
      </c>
    </row>
    <row r="98" spans="1:3" s="4" customFormat="1" ht="15.75" customHeight="1" x14ac:dyDescent="0.25">
      <c r="A98" s="70"/>
      <c r="B98" s="70" t="s">
        <v>123</v>
      </c>
      <c r="C98" s="71">
        <f>C99+C100</f>
        <v>173845</v>
      </c>
    </row>
    <row r="99" spans="1:3" s="4" customFormat="1" ht="15.75" customHeight="1" x14ac:dyDescent="0.25">
      <c r="A99" s="70"/>
      <c r="B99" s="66" t="s">
        <v>81</v>
      </c>
      <c r="C99" s="59">
        <v>73845</v>
      </c>
    </row>
    <row r="100" spans="1:3" s="4" customFormat="1" ht="17.25" customHeight="1" x14ac:dyDescent="0.25">
      <c r="A100" s="52"/>
      <c r="B100" s="66" t="s">
        <v>122</v>
      </c>
      <c r="C100" s="59">
        <v>100000</v>
      </c>
    </row>
    <row r="101" spans="1:3" s="4" customFormat="1" ht="17.25" customHeight="1" x14ac:dyDescent="0.25">
      <c r="A101" s="52"/>
      <c r="B101" s="66"/>
      <c r="C101" s="59"/>
    </row>
    <row r="102" spans="1:3" s="4" customFormat="1" ht="17.25" customHeight="1" x14ac:dyDescent="0.25">
      <c r="A102" s="52"/>
      <c r="B102" s="73" t="s">
        <v>149</v>
      </c>
      <c r="C102" s="179">
        <f>C6-C15</f>
        <v>-534495</v>
      </c>
    </row>
    <row r="103" spans="1:3" s="4" customFormat="1" ht="17.25" customHeight="1" x14ac:dyDescent="0.25">
      <c r="A103" s="52"/>
      <c r="B103" s="73"/>
      <c r="C103" s="71"/>
    </row>
    <row r="104" spans="1:3" ht="14.4" x14ac:dyDescent="0.3">
      <c r="A104" s="70"/>
      <c r="B104" s="55" t="s">
        <v>153</v>
      </c>
      <c r="C104" s="71">
        <f>C109-C107</f>
        <v>534495</v>
      </c>
    </row>
    <row r="105" spans="1:3" s="4" customFormat="1" ht="16.5" customHeight="1" x14ac:dyDescent="0.25">
      <c r="A105" s="70"/>
      <c r="B105" s="74" t="s">
        <v>157</v>
      </c>
      <c r="C105" s="75">
        <v>0</v>
      </c>
    </row>
    <row r="106" spans="1:3" s="4" customFormat="1" ht="13.8" x14ac:dyDescent="0.25">
      <c r="A106" s="70"/>
      <c r="B106" s="74" t="s">
        <v>167</v>
      </c>
      <c r="C106" s="75">
        <v>0</v>
      </c>
    </row>
    <row r="107" spans="1:3" ht="18" customHeight="1" x14ac:dyDescent="0.3">
      <c r="A107" s="70"/>
      <c r="B107" s="74" t="s">
        <v>528</v>
      </c>
      <c r="C107" s="75">
        <v>4816</v>
      </c>
    </row>
    <row r="108" spans="1:3" ht="18" customHeight="1" x14ac:dyDescent="0.3">
      <c r="A108" s="70"/>
      <c r="B108" s="74" t="s">
        <v>365</v>
      </c>
      <c r="C108" s="75"/>
    </row>
    <row r="109" spans="1:3" ht="14.4" x14ac:dyDescent="0.3">
      <c r="A109" s="70"/>
      <c r="B109" s="74" t="s">
        <v>170</v>
      </c>
      <c r="C109" s="75">
        <f>C110-C111</f>
        <v>539311</v>
      </c>
    </row>
    <row r="110" spans="1:3" s="4" customFormat="1" ht="13.8" x14ac:dyDescent="0.25">
      <c r="A110" s="70"/>
      <c r="B110" s="74" t="s">
        <v>171</v>
      </c>
      <c r="C110" s="75">
        <v>539311</v>
      </c>
    </row>
    <row r="111" spans="1:3" ht="14.4" x14ac:dyDescent="0.3">
      <c r="A111" s="70"/>
      <c r="B111" s="74" t="s">
        <v>172</v>
      </c>
      <c r="C111" s="75"/>
    </row>
    <row r="112" spans="1:3" ht="14.4" x14ac:dyDescent="0.3">
      <c r="A112" s="70"/>
      <c r="B112" s="74" t="s">
        <v>175</v>
      </c>
      <c r="C112" s="75">
        <v>0</v>
      </c>
    </row>
    <row r="113" spans="1:3" s="4" customFormat="1" ht="13.8" x14ac:dyDescent="0.25">
      <c r="A113" s="32"/>
      <c r="B113" s="32"/>
      <c r="C113" s="32"/>
    </row>
    <row r="114" spans="1:3" ht="14.4" x14ac:dyDescent="0.3">
      <c r="A114" s="32" t="s">
        <v>176</v>
      </c>
      <c r="B114" s="32"/>
      <c r="C114" s="32"/>
    </row>
    <row r="116" spans="1:3" s="4" customFormat="1" ht="30" customHeight="1" x14ac:dyDescent="0.3">
      <c r="A116" s="28"/>
      <c r="B116" s="28"/>
      <c r="C116" s="28"/>
    </row>
    <row r="117" spans="1:3" ht="29.25" customHeight="1" x14ac:dyDescent="0.3"/>
    <row r="120" spans="1:3" ht="33" customHeight="1" x14ac:dyDescent="0.3"/>
    <row r="121" spans="1:3" s="4" customFormat="1" ht="24.75" customHeight="1" x14ac:dyDescent="0.3">
      <c r="A121" s="28"/>
      <c r="B121" s="28"/>
      <c r="C121" s="28"/>
    </row>
    <row r="122" spans="1:3" ht="24.75" customHeight="1" x14ac:dyDescent="0.3"/>
  </sheetData>
  <mergeCells count="1">
    <mergeCell ref="B2:C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A22" sqref="A22:H22"/>
    </sheetView>
  </sheetViews>
  <sheetFormatPr defaultRowHeight="15" customHeight="1" x14ac:dyDescent="0.3"/>
  <cols>
    <col min="1" max="1" width="8.44140625" style="28" customWidth="1"/>
    <col min="2" max="2" width="15" style="28" customWidth="1"/>
    <col min="3" max="3" width="13.6640625" style="28" customWidth="1"/>
    <col min="4" max="4" width="12.6640625" style="28" customWidth="1"/>
    <col min="5" max="5" width="13.44140625" style="28" customWidth="1"/>
    <col min="6" max="6" width="15" style="28" customWidth="1"/>
    <col min="7" max="7" width="4.5546875" style="28" customWidth="1"/>
    <col min="8" max="8" width="9.33203125" style="28" hidden="1" customWidth="1"/>
    <col min="9" max="256" width="9.33203125" style="28"/>
    <col min="257" max="257" width="8.44140625" style="28" customWidth="1"/>
    <col min="258" max="258" width="15" style="28" customWidth="1"/>
    <col min="259" max="259" width="13.6640625" style="28" customWidth="1"/>
    <col min="260" max="260" width="12.6640625" style="28" customWidth="1"/>
    <col min="261" max="261" width="13.44140625" style="28" customWidth="1"/>
    <col min="262" max="262" width="15" style="28" customWidth="1"/>
    <col min="263" max="263" width="4.5546875" style="28" customWidth="1"/>
    <col min="264" max="264" width="0" style="28" hidden="1" customWidth="1"/>
    <col min="265" max="512" width="9.33203125" style="28"/>
    <col min="513" max="513" width="8.44140625" style="28" customWidth="1"/>
    <col min="514" max="514" width="15" style="28" customWidth="1"/>
    <col min="515" max="515" width="13.6640625" style="28" customWidth="1"/>
    <col min="516" max="516" width="12.6640625" style="28" customWidth="1"/>
    <col min="517" max="517" width="13.44140625" style="28" customWidth="1"/>
    <col min="518" max="518" width="15" style="28" customWidth="1"/>
    <col min="519" max="519" width="4.5546875" style="28" customWidth="1"/>
    <col min="520" max="520" width="0" style="28" hidden="1" customWidth="1"/>
    <col min="521" max="768" width="9.33203125" style="28"/>
    <col min="769" max="769" width="8.44140625" style="28" customWidth="1"/>
    <col min="770" max="770" width="15" style="28" customWidth="1"/>
    <col min="771" max="771" width="13.6640625" style="28" customWidth="1"/>
    <col min="772" max="772" width="12.6640625" style="28" customWidth="1"/>
    <col min="773" max="773" width="13.44140625" style="28" customWidth="1"/>
    <col min="774" max="774" width="15" style="28" customWidth="1"/>
    <col min="775" max="775" width="4.5546875" style="28" customWidth="1"/>
    <col min="776" max="776" width="0" style="28" hidden="1" customWidth="1"/>
    <col min="777" max="1024" width="9.33203125" style="28"/>
    <col min="1025" max="1025" width="8.44140625" style="28" customWidth="1"/>
    <col min="1026" max="1026" width="15" style="28" customWidth="1"/>
    <col min="1027" max="1027" width="13.6640625" style="28" customWidth="1"/>
    <col min="1028" max="1028" width="12.6640625" style="28" customWidth="1"/>
    <col min="1029" max="1029" width="13.44140625" style="28" customWidth="1"/>
    <col min="1030" max="1030" width="15" style="28" customWidth="1"/>
    <col min="1031" max="1031" width="4.5546875" style="28" customWidth="1"/>
    <col min="1032" max="1032" width="0" style="28" hidden="1" customWidth="1"/>
    <col min="1033" max="1280" width="9.33203125" style="28"/>
    <col min="1281" max="1281" width="8.44140625" style="28" customWidth="1"/>
    <col min="1282" max="1282" width="15" style="28" customWidth="1"/>
    <col min="1283" max="1283" width="13.6640625" style="28" customWidth="1"/>
    <col min="1284" max="1284" width="12.6640625" style="28" customWidth="1"/>
    <col min="1285" max="1285" width="13.44140625" style="28" customWidth="1"/>
    <col min="1286" max="1286" width="15" style="28" customWidth="1"/>
    <col min="1287" max="1287" width="4.5546875" style="28" customWidth="1"/>
    <col min="1288" max="1288" width="0" style="28" hidden="1" customWidth="1"/>
    <col min="1289" max="1536" width="9.33203125" style="28"/>
    <col min="1537" max="1537" width="8.44140625" style="28" customWidth="1"/>
    <col min="1538" max="1538" width="15" style="28" customWidth="1"/>
    <col min="1539" max="1539" width="13.6640625" style="28" customWidth="1"/>
    <col min="1540" max="1540" width="12.6640625" style="28" customWidth="1"/>
    <col min="1541" max="1541" width="13.44140625" style="28" customWidth="1"/>
    <col min="1542" max="1542" width="15" style="28" customWidth="1"/>
    <col min="1543" max="1543" width="4.5546875" style="28" customWidth="1"/>
    <col min="1544" max="1544" width="0" style="28" hidden="1" customWidth="1"/>
    <col min="1545" max="1792" width="9.33203125" style="28"/>
    <col min="1793" max="1793" width="8.44140625" style="28" customWidth="1"/>
    <col min="1794" max="1794" width="15" style="28" customWidth="1"/>
    <col min="1795" max="1795" width="13.6640625" style="28" customWidth="1"/>
    <col min="1796" max="1796" width="12.6640625" style="28" customWidth="1"/>
    <col min="1797" max="1797" width="13.44140625" style="28" customWidth="1"/>
    <col min="1798" max="1798" width="15" style="28" customWidth="1"/>
    <col min="1799" max="1799" width="4.5546875" style="28" customWidth="1"/>
    <col min="1800" max="1800" width="0" style="28" hidden="1" customWidth="1"/>
    <col min="1801" max="2048" width="9.33203125" style="28"/>
    <col min="2049" max="2049" width="8.44140625" style="28" customWidth="1"/>
    <col min="2050" max="2050" width="15" style="28" customWidth="1"/>
    <col min="2051" max="2051" width="13.6640625" style="28" customWidth="1"/>
    <col min="2052" max="2052" width="12.6640625" style="28" customWidth="1"/>
    <col min="2053" max="2053" width="13.44140625" style="28" customWidth="1"/>
    <col min="2054" max="2054" width="15" style="28" customWidth="1"/>
    <col min="2055" max="2055" width="4.5546875" style="28" customWidth="1"/>
    <col min="2056" max="2056" width="0" style="28" hidden="1" customWidth="1"/>
    <col min="2057" max="2304" width="9.33203125" style="28"/>
    <col min="2305" max="2305" width="8.44140625" style="28" customWidth="1"/>
    <col min="2306" max="2306" width="15" style="28" customWidth="1"/>
    <col min="2307" max="2307" width="13.6640625" style="28" customWidth="1"/>
    <col min="2308" max="2308" width="12.6640625" style="28" customWidth="1"/>
    <col min="2309" max="2309" width="13.44140625" style="28" customWidth="1"/>
    <col min="2310" max="2310" width="15" style="28" customWidth="1"/>
    <col min="2311" max="2311" width="4.5546875" style="28" customWidth="1"/>
    <col min="2312" max="2312" width="0" style="28" hidden="1" customWidth="1"/>
    <col min="2313" max="2560" width="9.33203125" style="28"/>
    <col min="2561" max="2561" width="8.44140625" style="28" customWidth="1"/>
    <col min="2562" max="2562" width="15" style="28" customWidth="1"/>
    <col min="2563" max="2563" width="13.6640625" style="28" customWidth="1"/>
    <col min="2564" max="2564" width="12.6640625" style="28" customWidth="1"/>
    <col min="2565" max="2565" width="13.44140625" style="28" customWidth="1"/>
    <col min="2566" max="2566" width="15" style="28" customWidth="1"/>
    <col min="2567" max="2567" width="4.5546875" style="28" customWidth="1"/>
    <col min="2568" max="2568" width="0" style="28" hidden="1" customWidth="1"/>
    <col min="2569" max="2816" width="9.33203125" style="28"/>
    <col min="2817" max="2817" width="8.44140625" style="28" customWidth="1"/>
    <col min="2818" max="2818" width="15" style="28" customWidth="1"/>
    <col min="2819" max="2819" width="13.6640625" style="28" customWidth="1"/>
    <col min="2820" max="2820" width="12.6640625" style="28" customWidth="1"/>
    <col min="2821" max="2821" width="13.44140625" style="28" customWidth="1"/>
    <col min="2822" max="2822" width="15" style="28" customWidth="1"/>
    <col min="2823" max="2823" width="4.5546875" style="28" customWidth="1"/>
    <col min="2824" max="2824" width="0" style="28" hidden="1" customWidth="1"/>
    <col min="2825" max="3072" width="9.33203125" style="28"/>
    <col min="3073" max="3073" width="8.44140625" style="28" customWidth="1"/>
    <col min="3074" max="3074" width="15" style="28" customWidth="1"/>
    <col min="3075" max="3075" width="13.6640625" style="28" customWidth="1"/>
    <col min="3076" max="3076" width="12.6640625" style="28" customWidth="1"/>
    <col min="3077" max="3077" width="13.44140625" style="28" customWidth="1"/>
    <col min="3078" max="3078" width="15" style="28" customWidth="1"/>
    <col min="3079" max="3079" width="4.5546875" style="28" customWidth="1"/>
    <col min="3080" max="3080" width="0" style="28" hidden="1" customWidth="1"/>
    <col min="3081" max="3328" width="9.33203125" style="28"/>
    <col min="3329" max="3329" width="8.44140625" style="28" customWidth="1"/>
    <col min="3330" max="3330" width="15" style="28" customWidth="1"/>
    <col min="3331" max="3331" width="13.6640625" style="28" customWidth="1"/>
    <col min="3332" max="3332" width="12.6640625" style="28" customWidth="1"/>
    <col min="3333" max="3333" width="13.44140625" style="28" customWidth="1"/>
    <col min="3334" max="3334" width="15" style="28" customWidth="1"/>
    <col min="3335" max="3335" width="4.5546875" style="28" customWidth="1"/>
    <col min="3336" max="3336" width="0" style="28" hidden="1" customWidth="1"/>
    <col min="3337" max="3584" width="9.33203125" style="28"/>
    <col min="3585" max="3585" width="8.44140625" style="28" customWidth="1"/>
    <col min="3586" max="3586" width="15" style="28" customWidth="1"/>
    <col min="3587" max="3587" width="13.6640625" style="28" customWidth="1"/>
    <col min="3588" max="3588" width="12.6640625" style="28" customWidth="1"/>
    <col min="3589" max="3589" width="13.44140625" style="28" customWidth="1"/>
    <col min="3590" max="3590" width="15" style="28" customWidth="1"/>
    <col min="3591" max="3591" width="4.5546875" style="28" customWidth="1"/>
    <col min="3592" max="3592" width="0" style="28" hidden="1" customWidth="1"/>
    <col min="3593" max="3840" width="9.33203125" style="28"/>
    <col min="3841" max="3841" width="8.44140625" style="28" customWidth="1"/>
    <col min="3842" max="3842" width="15" style="28" customWidth="1"/>
    <col min="3843" max="3843" width="13.6640625" style="28" customWidth="1"/>
    <col min="3844" max="3844" width="12.6640625" style="28" customWidth="1"/>
    <col min="3845" max="3845" width="13.44140625" style="28" customWidth="1"/>
    <col min="3846" max="3846" width="15" style="28" customWidth="1"/>
    <col min="3847" max="3847" width="4.5546875" style="28" customWidth="1"/>
    <col min="3848" max="3848" width="0" style="28" hidden="1" customWidth="1"/>
    <col min="3849" max="4096" width="9.33203125" style="28"/>
    <col min="4097" max="4097" width="8.44140625" style="28" customWidth="1"/>
    <col min="4098" max="4098" width="15" style="28" customWidth="1"/>
    <col min="4099" max="4099" width="13.6640625" style="28" customWidth="1"/>
    <col min="4100" max="4100" width="12.6640625" style="28" customWidth="1"/>
    <col min="4101" max="4101" width="13.44140625" style="28" customWidth="1"/>
    <col min="4102" max="4102" width="15" style="28" customWidth="1"/>
    <col min="4103" max="4103" width="4.5546875" style="28" customWidth="1"/>
    <col min="4104" max="4104" width="0" style="28" hidden="1" customWidth="1"/>
    <col min="4105" max="4352" width="9.33203125" style="28"/>
    <col min="4353" max="4353" width="8.44140625" style="28" customWidth="1"/>
    <col min="4354" max="4354" width="15" style="28" customWidth="1"/>
    <col min="4355" max="4355" width="13.6640625" style="28" customWidth="1"/>
    <col min="4356" max="4356" width="12.6640625" style="28" customWidth="1"/>
    <col min="4357" max="4357" width="13.44140625" style="28" customWidth="1"/>
    <col min="4358" max="4358" width="15" style="28" customWidth="1"/>
    <col min="4359" max="4359" width="4.5546875" style="28" customWidth="1"/>
    <col min="4360" max="4360" width="0" style="28" hidden="1" customWidth="1"/>
    <col min="4361" max="4608" width="9.33203125" style="28"/>
    <col min="4609" max="4609" width="8.44140625" style="28" customWidth="1"/>
    <col min="4610" max="4610" width="15" style="28" customWidth="1"/>
    <col min="4611" max="4611" width="13.6640625" style="28" customWidth="1"/>
    <col min="4612" max="4612" width="12.6640625" style="28" customWidth="1"/>
    <col min="4613" max="4613" width="13.44140625" style="28" customWidth="1"/>
    <col min="4614" max="4614" width="15" style="28" customWidth="1"/>
    <col min="4615" max="4615" width="4.5546875" style="28" customWidth="1"/>
    <col min="4616" max="4616" width="0" style="28" hidden="1" customWidth="1"/>
    <col min="4617" max="4864" width="9.33203125" style="28"/>
    <col min="4865" max="4865" width="8.44140625" style="28" customWidth="1"/>
    <col min="4866" max="4866" width="15" style="28" customWidth="1"/>
    <col min="4867" max="4867" width="13.6640625" style="28" customWidth="1"/>
    <col min="4868" max="4868" width="12.6640625" style="28" customWidth="1"/>
    <col min="4869" max="4869" width="13.44140625" style="28" customWidth="1"/>
    <col min="4870" max="4870" width="15" style="28" customWidth="1"/>
    <col min="4871" max="4871" width="4.5546875" style="28" customWidth="1"/>
    <col min="4872" max="4872" width="0" style="28" hidden="1" customWidth="1"/>
    <col min="4873" max="5120" width="9.33203125" style="28"/>
    <col min="5121" max="5121" width="8.44140625" style="28" customWidth="1"/>
    <col min="5122" max="5122" width="15" style="28" customWidth="1"/>
    <col min="5123" max="5123" width="13.6640625" style="28" customWidth="1"/>
    <col min="5124" max="5124" width="12.6640625" style="28" customWidth="1"/>
    <col min="5125" max="5125" width="13.44140625" style="28" customWidth="1"/>
    <col min="5126" max="5126" width="15" style="28" customWidth="1"/>
    <col min="5127" max="5127" width="4.5546875" style="28" customWidth="1"/>
    <col min="5128" max="5128" width="0" style="28" hidden="1" customWidth="1"/>
    <col min="5129" max="5376" width="9.33203125" style="28"/>
    <col min="5377" max="5377" width="8.44140625" style="28" customWidth="1"/>
    <col min="5378" max="5378" width="15" style="28" customWidth="1"/>
    <col min="5379" max="5379" width="13.6640625" style="28" customWidth="1"/>
    <col min="5380" max="5380" width="12.6640625" style="28" customWidth="1"/>
    <col min="5381" max="5381" width="13.44140625" style="28" customWidth="1"/>
    <col min="5382" max="5382" width="15" style="28" customWidth="1"/>
    <col min="5383" max="5383" width="4.5546875" style="28" customWidth="1"/>
    <col min="5384" max="5384" width="0" style="28" hidden="1" customWidth="1"/>
    <col min="5385" max="5632" width="9.33203125" style="28"/>
    <col min="5633" max="5633" width="8.44140625" style="28" customWidth="1"/>
    <col min="5634" max="5634" width="15" style="28" customWidth="1"/>
    <col min="5635" max="5635" width="13.6640625" style="28" customWidth="1"/>
    <col min="5636" max="5636" width="12.6640625" style="28" customWidth="1"/>
    <col min="5637" max="5637" width="13.44140625" style="28" customWidth="1"/>
    <col min="5638" max="5638" width="15" style="28" customWidth="1"/>
    <col min="5639" max="5639" width="4.5546875" style="28" customWidth="1"/>
    <col min="5640" max="5640" width="0" style="28" hidden="1" customWidth="1"/>
    <col min="5641" max="5888" width="9.33203125" style="28"/>
    <col min="5889" max="5889" width="8.44140625" style="28" customWidth="1"/>
    <col min="5890" max="5890" width="15" style="28" customWidth="1"/>
    <col min="5891" max="5891" width="13.6640625" style="28" customWidth="1"/>
    <col min="5892" max="5892" width="12.6640625" style="28" customWidth="1"/>
    <col min="5893" max="5893" width="13.44140625" style="28" customWidth="1"/>
    <col min="5894" max="5894" width="15" style="28" customWidth="1"/>
    <col min="5895" max="5895" width="4.5546875" style="28" customWidth="1"/>
    <col min="5896" max="5896" width="0" style="28" hidden="1" customWidth="1"/>
    <col min="5897" max="6144" width="9.33203125" style="28"/>
    <col min="6145" max="6145" width="8.44140625" style="28" customWidth="1"/>
    <col min="6146" max="6146" width="15" style="28" customWidth="1"/>
    <col min="6147" max="6147" width="13.6640625" style="28" customWidth="1"/>
    <col min="6148" max="6148" width="12.6640625" style="28" customWidth="1"/>
    <col min="6149" max="6149" width="13.44140625" style="28" customWidth="1"/>
    <col min="6150" max="6150" width="15" style="28" customWidth="1"/>
    <col min="6151" max="6151" width="4.5546875" style="28" customWidth="1"/>
    <col min="6152" max="6152" width="0" style="28" hidden="1" customWidth="1"/>
    <col min="6153" max="6400" width="9.33203125" style="28"/>
    <col min="6401" max="6401" width="8.44140625" style="28" customWidth="1"/>
    <col min="6402" max="6402" width="15" style="28" customWidth="1"/>
    <col min="6403" max="6403" width="13.6640625" style="28" customWidth="1"/>
    <col min="6404" max="6404" width="12.6640625" style="28" customWidth="1"/>
    <col min="6405" max="6405" width="13.44140625" style="28" customWidth="1"/>
    <col min="6406" max="6406" width="15" style="28" customWidth="1"/>
    <col min="6407" max="6407" width="4.5546875" style="28" customWidth="1"/>
    <col min="6408" max="6408" width="0" style="28" hidden="1" customWidth="1"/>
    <col min="6409" max="6656" width="9.33203125" style="28"/>
    <col min="6657" max="6657" width="8.44140625" style="28" customWidth="1"/>
    <col min="6658" max="6658" width="15" style="28" customWidth="1"/>
    <col min="6659" max="6659" width="13.6640625" style="28" customWidth="1"/>
    <col min="6660" max="6660" width="12.6640625" style="28" customWidth="1"/>
    <col min="6661" max="6661" width="13.44140625" style="28" customWidth="1"/>
    <col min="6662" max="6662" width="15" style="28" customWidth="1"/>
    <col min="6663" max="6663" width="4.5546875" style="28" customWidth="1"/>
    <col min="6664" max="6664" width="0" style="28" hidden="1" customWidth="1"/>
    <col min="6665" max="6912" width="9.33203125" style="28"/>
    <col min="6913" max="6913" width="8.44140625" style="28" customWidth="1"/>
    <col min="6914" max="6914" width="15" style="28" customWidth="1"/>
    <col min="6915" max="6915" width="13.6640625" style="28" customWidth="1"/>
    <col min="6916" max="6916" width="12.6640625" style="28" customWidth="1"/>
    <col min="6917" max="6917" width="13.44140625" style="28" customWidth="1"/>
    <col min="6918" max="6918" width="15" style="28" customWidth="1"/>
    <col min="6919" max="6919" width="4.5546875" style="28" customWidth="1"/>
    <col min="6920" max="6920" width="0" style="28" hidden="1" customWidth="1"/>
    <col min="6921" max="7168" width="9.33203125" style="28"/>
    <col min="7169" max="7169" width="8.44140625" style="28" customWidth="1"/>
    <col min="7170" max="7170" width="15" style="28" customWidth="1"/>
    <col min="7171" max="7171" width="13.6640625" style="28" customWidth="1"/>
    <col min="7172" max="7172" width="12.6640625" style="28" customWidth="1"/>
    <col min="7173" max="7173" width="13.44140625" style="28" customWidth="1"/>
    <col min="7174" max="7174" width="15" style="28" customWidth="1"/>
    <col min="7175" max="7175" width="4.5546875" style="28" customWidth="1"/>
    <col min="7176" max="7176" width="0" style="28" hidden="1" customWidth="1"/>
    <col min="7177" max="7424" width="9.33203125" style="28"/>
    <col min="7425" max="7425" width="8.44140625" style="28" customWidth="1"/>
    <col min="7426" max="7426" width="15" style="28" customWidth="1"/>
    <col min="7427" max="7427" width="13.6640625" style="28" customWidth="1"/>
    <col min="7428" max="7428" width="12.6640625" style="28" customWidth="1"/>
    <col min="7429" max="7429" width="13.44140625" style="28" customWidth="1"/>
    <col min="7430" max="7430" width="15" style="28" customWidth="1"/>
    <col min="7431" max="7431" width="4.5546875" style="28" customWidth="1"/>
    <col min="7432" max="7432" width="0" style="28" hidden="1" customWidth="1"/>
    <col min="7433" max="7680" width="9.33203125" style="28"/>
    <col min="7681" max="7681" width="8.44140625" style="28" customWidth="1"/>
    <col min="7682" max="7682" width="15" style="28" customWidth="1"/>
    <col min="7683" max="7683" width="13.6640625" style="28" customWidth="1"/>
    <col min="7684" max="7684" width="12.6640625" style="28" customWidth="1"/>
    <col min="7685" max="7685" width="13.44140625" style="28" customWidth="1"/>
    <col min="7686" max="7686" width="15" style="28" customWidth="1"/>
    <col min="7687" max="7687" width="4.5546875" style="28" customWidth="1"/>
    <col min="7688" max="7688" width="0" style="28" hidden="1" customWidth="1"/>
    <col min="7689" max="7936" width="9.33203125" style="28"/>
    <col min="7937" max="7937" width="8.44140625" style="28" customWidth="1"/>
    <col min="7938" max="7938" width="15" style="28" customWidth="1"/>
    <col min="7939" max="7939" width="13.6640625" style="28" customWidth="1"/>
    <col min="7940" max="7940" width="12.6640625" style="28" customWidth="1"/>
    <col min="7941" max="7941" width="13.44140625" style="28" customWidth="1"/>
    <col min="7942" max="7942" width="15" style="28" customWidth="1"/>
    <col min="7943" max="7943" width="4.5546875" style="28" customWidth="1"/>
    <col min="7944" max="7944" width="0" style="28" hidden="1" customWidth="1"/>
    <col min="7945" max="8192" width="9.33203125" style="28"/>
    <col min="8193" max="8193" width="8.44140625" style="28" customWidth="1"/>
    <col min="8194" max="8194" width="15" style="28" customWidth="1"/>
    <col min="8195" max="8195" width="13.6640625" style="28" customWidth="1"/>
    <col min="8196" max="8196" width="12.6640625" style="28" customWidth="1"/>
    <col min="8197" max="8197" width="13.44140625" style="28" customWidth="1"/>
    <col min="8198" max="8198" width="15" style="28" customWidth="1"/>
    <col min="8199" max="8199" width="4.5546875" style="28" customWidth="1"/>
    <col min="8200" max="8200" width="0" style="28" hidden="1" customWidth="1"/>
    <col min="8201" max="8448" width="9.33203125" style="28"/>
    <col min="8449" max="8449" width="8.44140625" style="28" customWidth="1"/>
    <col min="8450" max="8450" width="15" style="28" customWidth="1"/>
    <col min="8451" max="8451" width="13.6640625" style="28" customWidth="1"/>
    <col min="8452" max="8452" width="12.6640625" style="28" customWidth="1"/>
    <col min="8453" max="8453" width="13.44140625" style="28" customWidth="1"/>
    <col min="8454" max="8454" width="15" style="28" customWidth="1"/>
    <col min="8455" max="8455" width="4.5546875" style="28" customWidth="1"/>
    <col min="8456" max="8456" width="0" style="28" hidden="1" customWidth="1"/>
    <col min="8457" max="8704" width="9.33203125" style="28"/>
    <col min="8705" max="8705" width="8.44140625" style="28" customWidth="1"/>
    <col min="8706" max="8706" width="15" style="28" customWidth="1"/>
    <col min="8707" max="8707" width="13.6640625" style="28" customWidth="1"/>
    <col min="8708" max="8708" width="12.6640625" style="28" customWidth="1"/>
    <col min="8709" max="8709" width="13.44140625" style="28" customWidth="1"/>
    <col min="8710" max="8710" width="15" style="28" customWidth="1"/>
    <col min="8711" max="8711" width="4.5546875" style="28" customWidth="1"/>
    <col min="8712" max="8712" width="0" style="28" hidden="1" customWidth="1"/>
    <col min="8713" max="8960" width="9.33203125" style="28"/>
    <col min="8961" max="8961" width="8.44140625" style="28" customWidth="1"/>
    <col min="8962" max="8962" width="15" style="28" customWidth="1"/>
    <col min="8963" max="8963" width="13.6640625" style="28" customWidth="1"/>
    <col min="8964" max="8964" width="12.6640625" style="28" customWidth="1"/>
    <col min="8965" max="8965" width="13.44140625" style="28" customWidth="1"/>
    <col min="8966" max="8966" width="15" style="28" customWidth="1"/>
    <col min="8967" max="8967" width="4.5546875" style="28" customWidth="1"/>
    <col min="8968" max="8968" width="0" style="28" hidden="1" customWidth="1"/>
    <col min="8969" max="9216" width="9.33203125" style="28"/>
    <col min="9217" max="9217" width="8.44140625" style="28" customWidth="1"/>
    <col min="9218" max="9218" width="15" style="28" customWidth="1"/>
    <col min="9219" max="9219" width="13.6640625" style="28" customWidth="1"/>
    <col min="9220" max="9220" width="12.6640625" style="28" customWidth="1"/>
    <col min="9221" max="9221" width="13.44140625" style="28" customWidth="1"/>
    <col min="9222" max="9222" width="15" style="28" customWidth="1"/>
    <col min="9223" max="9223" width="4.5546875" style="28" customWidth="1"/>
    <col min="9224" max="9224" width="0" style="28" hidden="1" customWidth="1"/>
    <col min="9225" max="9472" width="9.33203125" style="28"/>
    <col min="9473" max="9473" width="8.44140625" style="28" customWidth="1"/>
    <col min="9474" max="9474" width="15" style="28" customWidth="1"/>
    <col min="9475" max="9475" width="13.6640625" style="28" customWidth="1"/>
    <col min="9476" max="9476" width="12.6640625" style="28" customWidth="1"/>
    <col min="9477" max="9477" width="13.44140625" style="28" customWidth="1"/>
    <col min="9478" max="9478" width="15" style="28" customWidth="1"/>
    <col min="9479" max="9479" width="4.5546875" style="28" customWidth="1"/>
    <col min="9480" max="9480" width="0" style="28" hidden="1" customWidth="1"/>
    <col min="9481" max="9728" width="9.33203125" style="28"/>
    <col min="9729" max="9729" width="8.44140625" style="28" customWidth="1"/>
    <col min="9730" max="9730" width="15" style="28" customWidth="1"/>
    <col min="9731" max="9731" width="13.6640625" style="28" customWidth="1"/>
    <col min="9732" max="9732" width="12.6640625" style="28" customWidth="1"/>
    <col min="9733" max="9733" width="13.44140625" style="28" customWidth="1"/>
    <col min="9734" max="9734" width="15" style="28" customWidth="1"/>
    <col min="9735" max="9735" width="4.5546875" style="28" customWidth="1"/>
    <col min="9736" max="9736" width="0" style="28" hidden="1" customWidth="1"/>
    <col min="9737" max="9984" width="9.33203125" style="28"/>
    <col min="9985" max="9985" width="8.44140625" style="28" customWidth="1"/>
    <col min="9986" max="9986" width="15" style="28" customWidth="1"/>
    <col min="9987" max="9987" width="13.6640625" style="28" customWidth="1"/>
    <col min="9988" max="9988" width="12.6640625" style="28" customWidth="1"/>
    <col min="9989" max="9989" width="13.44140625" style="28" customWidth="1"/>
    <col min="9990" max="9990" width="15" style="28" customWidth="1"/>
    <col min="9991" max="9991" width="4.5546875" style="28" customWidth="1"/>
    <col min="9992" max="9992" width="0" style="28" hidden="1" customWidth="1"/>
    <col min="9993" max="10240" width="9.33203125" style="28"/>
    <col min="10241" max="10241" width="8.44140625" style="28" customWidth="1"/>
    <col min="10242" max="10242" width="15" style="28" customWidth="1"/>
    <col min="10243" max="10243" width="13.6640625" style="28" customWidth="1"/>
    <col min="10244" max="10244" width="12.6640625" style="28" customWidth="1"/>
    <col min="10245" max="10245" width="13.44140625" style="28" customWidth="1"/>
    <col min="10246" max="10246" width="15" style="28" customWidth="1"/>
    <col min="10247" max="10247" width="4.5546875" style="28" customWidth="1"/>
    <col min="10248" max="10248" width="0" style="28" hidden="1" customWidth="1"/>
    <col min="10249" max="10496" width="9.33203125" style="28"/>
    <col min="10497" max="10497" width="8.44140625" style="28" customWidth="1"/>
    <col min="10498" max="10498" width="15" style="28" customWidth="1"/>
    <col min="10499" max="10499" width="13.6640625" style="28" customWidth="1"/>
    <col min="10500" max="10500" width="12.6640625" style="28" customWidth="1"/>
    <col min="10501" max="10501" width="13.44140625" style="28" customWidth="1"/>
    <col min="10502" max="10502" width="15" style="28" customWidth="1"/>
    <col min="10503" max="10503" width="4.5546875" style="28" customWidth="1"/>
    <col min="10504" max="10504" width="0" style="28" hidden="1" customWidth="1"/>
    <col min="10505" max="10752" width="9.33203125" style="28"/>
    <col min="10753" max="10753" width="8.44140625" style="28" customWidth="1"/>
    <col min="10754" max="10754" width="15" style="28" customWidth="1"/>
    <col min="10755" max="10755" width="13.6640625" style="28" customWidth="1"/>
    <col min="10756" max="10756" width="12.6640625" style="28" customWidth="1"/>
    <col min="10757" max="10757" width="13.44140625" style="28" customWidth="1"/>
    <col min="10758" max="10758" width="15" style="28" customWidth="1"/>
    <col min="10759" max="10759" width="4.5546875" style="28" customWidth="1"/>
    <col min="10760" max="10760" width="0" style="28" hidden="1" customWidth="1"/>
    <col min="10761" max="11008" width="9.33203125" style="28"/>
    <col min="11009" max="11009" width="8.44140625" style="28" customWidth="1"/>
    <col min="11010" max="11010" width="15" style="28" customWidth="1"/>
    <col min="11011" max="11011" width="13.6640625" style="28" customWidth="1"/>
    <col min="11012" max="11012" width="12.6640625" style="28" customWidth="1"/>
    <col min="11013" max="11013" width="13.44140625" style="28" customWidth="1"/>
    <col min="11014" max="11014" width="15" style="28" customWidth="1"/>
    <col min="11015" max="11015" width="4.5546875" style="28" customWidth="1"/>
    <col min="11016" max="11016" width="0" style="28" hidden="1" customWidth="1"/>
    <col min="11017" max="11264" width="9.33203125" style="28"/>
    <col min="11265" max="11265" width="8.44140625" style="28" customWidth="1"/>
    <col min="11266" max="11266" width="15" style="28" customWidth="1"/>
    <col min="11267" max="11267" width="13.6640625" style="28" customWidth="1"/>
    <col min="11268" max="11268" width="12.6640625" style="28" customWidth="1"/>
    <col min="11269" max="11269" width="13.44140625" style="28" customWidth="1"/>
    <col min="11270" max="11270" width="15" style="28" customWidth="1"/>
    <col min="11271" max="11271" width="4.5546875" style="28" customWidth="1"/>
    <col min="11272" max="11272" width="0" style="28" hidden="1" customWidth="1"/>
    <col min="11273" max="11520" width="9.33203125" style="28"/>
    <col min="11521" max="11521" width="8.44140625" style="28" customWidth="1"/>
    <col min="11522" max="11522" width="15" style="28" customWidth="1"/>
    <col min="11523" max="11523" width="13.6640625" style="28" customWidth="1"/>
    <col min="11524" max="11524" width="12.6640625" style="28" customWidth="1"/>
    <col min="11525" max="11525" width="13.44140625" style="28" customWidth="1"/>
    <col min="11526" max="11526" width="15" style="28" customWidth="1"/>
    <col min="11527" max="11527" width="4.5546875" style="28" customWidth="1"/>
    <col min="11528" max="11528" width="0" style="28" hidden="1" customWidth="1"/>
    <col min="11529" max="11776" width="9.33203125" style="28"/>
    <col min="11777" max="11777" width="8.44140625" style="28" customWidth="1"/>
    <col min="11778" max="11778" width="15" style="28" customWidth="1"/>
    <col min="11779" max="11779" width="13.6640625" style="28" customWidth="1"/>
    <col min="11780" max="11780" width="12.6640625" style="28" customWidth="1"/>
    <col min="11781" max="11781" width="13.44140625" style="28" customWidth="1"/>
    <col min="11782" max="11782" width="15" style="28" customWidth="1"/>
    <col min="11783" max="11783" width="4.5546875" style="28" customWidth="1"/>
    <col min="11784" max="11784" width="0" style="28" hidden="1" customWidth="1"/>
    <col min="11785" max="12032" width="9.33203125" style="28"/>
    <col min="12033" max="12033" width="8.44140625" style="28" customWidth="1"/>
    <col min="12034" max="12034" width="15" style="28" customWidth="1"/>
    <col min="12035" max="12035" width="13.6640625" style="28" customWidth="1"/>
    <col min="12036" max="12036" width="12.6640625" style="28" customWidth="1"/>
    <col min="12037" max="12037" width="13.44140625" style="28" customWidth="1"/>
    <col min="12038" max="12038" width="15" style="28" customWidth="1"/>
    <col min="12039" max="12039" width="4.5546875" style="28" customWidth="1"/>
    <col min="12040" max="12040" width="0" style="28" hidden="1" customWidth="1"/>
    <col min="12041" max="12288" width="9.33203125" style="28"/>
    <col min="12289" max="12289" width="8.44140625" style="28" customWidth="1"/>
    <col min="12290" max="12290" width="15" style="28" customWidth="1"/>
    <col min="12291" max="12291" width="13.6640625" style="28" customWidth="1"/>
    <col min="12292" max="12292" width="12.6640625" style="28" customWidth="1"/>
    <col min="12293" max="12293" width="13.44140625" style="28" customWidth="1"/>
    <col min="12294" max="12294" width="15" style="28" customWidth="1"/>
    <col min="12295" max="12295" width="4.5546875" style="28" customWidth="1"/>
    <col min="12296" max="12296" width="0" style="28" hidden="1" customWidth="1"/>
    <col min="12297" max="12544" width="9.33203125" style="28"/>
    <col min="12545" max="12545" width="8.44140625" style="28" customWidth="1"/>
    <col min="12546" max="12546" width="15" style="28" customWidth="1"/>
    <col min="12547" max="12547" width="13.6640625" style="28" customWidth="1"/>
    <col min="12548" max="12548" width="12.6640625" style="28" customWidth="1"/>
    <col min="12549" max="12549" width="13.44140625" style="28" customWidth="1"/>
    <col min="12550" max="12550" width="15" style="28" customWidth="1"/>
    <col min="12551" max="12551" width="4.5546875" style="28" customWidth="1"/>
    <col min="12552" max="12552" width="0" style="28" hidden="1" customWidth="1"/>
    <col min="12553" max="12800" width="9.33203125" style="28"/>
    <col min="12801" max="12801" width="8.44140625" style="28" customWidth="1"/>
    <col min="12802" max="12802" width="15" style="28" customWidth="1"/>
    <col min="12803" max="12803" width="13.6640625" style="28" customWidth="1"/>
    <col min="12804" max="12804" width="12.6640625" style="28" customWidth="1"/>
    <col min="12805" max="12805" width="13.44140625" style="28" customWidth="1"/>
    <col min="12806" max="12806" width="15" style="28" customWidth="1"/>
    <col min="12807" max="12807" width="4.5546875" style="28" customWidth="1"/>
    <col min="12808" max="12808" width="0" style="28" hidden="1" customWidth="1"/>
    <col min="12809" max="13056" width="9.33203125" style="28"/>
    <col min="13057" max="13057" width="8.44140625" style="28" customWidth="1"/>
    <col min="13058" max="13058" width="15" style="28" customWidth="1"/>
    <col min="13059" max="13059" width="13.6640625" style="28" customWidth="1"/>
    <col min="13060" max="13060" width="12.6640625" style="28" customWidth="1"/>
    <col min="13061" max="13061" width="13.44140625" style="28" customWidth="1"/>
    <col min="13062" max="13062" width="15" style="28" customWidth="1"/>
    <col min="13063" max="13063" width="4.5546875" style="28" customWidth="1"/>
    <col min="13064" max="13064" width="0" style="28" hidden="1" customWidth="1"/>
    <col min="13065" max="13312" width="9.33203125" style="28"/>
    <col min="13313" max="13313" width="8.44140625" style="28" customWidth="1"/>
    <col min="13314" max="13314" width="15" style="28" customWidth="1"/>
    <col min="13315" max="13315" width="13.6640625" style="28" customWidth="1"/>
    <col min="13316" max="13316" width="12.6640625" style="28" customWidth="1"/>
    <col min="13317" max="13317" width="13.44140625" style="28" customWidth="1"/>
    <col min="13318" max="13318" width="15" style="28" customWidth="1"/>
    <col min="13319" max="13319" width="4.5546875" style="28" customWidth="1"/>
    <col min="13320" max="13320" width="0" style="28" hidden="1" customWidth="1"/>
    <col min="13321" max="13568" width="9.33203125" style="28"/>
    <col min="13569" max="13569" width="8.44140625" style="28" customWidth="1"/>
    <col min="13570" max="13570" width="15" style="28" customWidth="1"/>
    <col min="13571" max="13571" width="13.6640625" style="28" customWidth="1"/>
    <col min="13572" max="13572" width="12.6640625" style="28" customWidth="1"/>
    <col min="13573" max="13573" width="13.44140625" style="28" customWidth="1"/>
    <col min="13574" max="13574" width="15" style="28" customWidth="1"/>
    <col min="13575" max="13575" width="4.5546875" style="28" customWidth="1"/>
    <col min="13576" max="13576" width="0" style="28" hidden="1" customWidth="1"/>
    <col min="13577" max="13824" width="9.33203125" style="28"/>
    <col min="13825" max="13825" width="8.44140625" style="28" customWidth="1"/>
    <col min="13826" max="13826" width="15" style="28" customWidth="1"/>
    <col min="13827" max="13827" width="13.6640625" style="28" customWidth="1"/>
    <col min="13828" max="13828" width="12.6640625" style="28" customWidth="1"/>
    <col min="13829" max="13829" width="13.44140625" style="28" customWidth="1"/>
    <col min="13830" max="13830" width="15" style="28" customWidth="1"/>
    <col min="13831" max="13831" width="4.5546875" style="28" customWidth="1"/>
    <col min="13832" max="13832" width="0" style="28" hidden="1" customWidth="1"/>
    <col min="13833" max="14080" width="9.33203125" style="28"/>
    <col min="14081" max="14081" width="8.44140625" style="28" customWidth="1"/>
    <col min="14082" max="14082" width="15" style="28" customWidth="1"/>
    <col min="14083" max="14083" width="13.6640625" style="28" customWidth="1"/>
    <col min="14084" max="14084" width="12.6640625" style="28" customWidth="1"/>
    <col min="14085" max="14085" width="13.44140625" style="28" customWidth="1"/>
    <col min="14086" max="14086" width="15" style="28" customWidth="1"/>
    <col min="14087" max="14087" width="4.5546875" style="28" customWidth="1"/>
    <col min="14088" max="14088" width="0" style="28" hidden="1" customWidth="1"/>
    <col min="14089" max="14336" width="9.33203125" style="28"/>
    <col min="14337" max="14337" width="8.44140625" style="28" customWidth="1"/>
    <col min="14338" max="14338" width="15" style="28" customWidth="1"/>
    <col min="14339" max="14339" width="13.6640625" style="28" customWidth="1"/>
    <col min="14340" max="14340" width="12.6640625" style="28" customWidth="1"/>
    <col min="14341" max="14341" width="13.44140625" style="28" customWidth="1"/>
    <col min="14342" max="14342" width="15" style="28" customWidth="1"/>
    <col min="14343" max="14343" width="4.5546875" style="28" customWidth="1"/>
    <col min="14344" max="14344" width="0" style="28" hidden="1" customWidth="1"/>
    <col min="14345" max="14592" width="9.33203125" style="28"/>
    <col min="14593" max="14593" width="8.44140625" style="28" customWidth="1"/>
    <col min="14594" max="14594" width="15" style="28" customWidth="1"/>
    <col min="14595" max="14595" width="13.6640625" style="28" customWidth="1"/>
    <col min="14596" max="14596" width="12.6640625" style="28" customWidth="1"/>
    <col min="14597" max="14597" width="13.44140625" style="28" customWidth="1"/>
    <col min="14598" max="14598" width="15" style="28" customWidth="1"/>
    <col min="14599" max="14599" width="4.5546875" style="28" customWidth="1"/>
    <col min="14600" max="14600" width="0" style="28" hidden="1" customWidth="1"/>
    <col min="14601" max="14848" width="9.33203125" style="28"/>
    <col min="14849" max="14849" width="8.44140625" style="28" customWidth="1"/>
    <col min="14850" max="14850" width="15" style="28" customWidth="1"/>
    <col min="14851" max="14851" width="13.6640625" style="28" customWidth="1"/>
    <col min="14852" max="14852" width="12.6640625" style="28" customWidth="1"/>
    <col min="14853" max="14853" width="13.44140625" style="28" customWidth="1"/>
    <col min="14854" max="14854" width="15" style="28" customWidth="1"/>
    <col min="14855" max="14855" width="4.5546875" style="28" customWidth="1"/>
    <col min="14856" max="14856" width="0" style="28" hidden="1" customWidth="1"/>
    <col min="14857" max="15104" width="9.33203125" style="28"/>
    <col min="15105" max="15105" width="8.44140625" style="28" customWidth="1"/>
    <col min="15106" max="15106" width="15" style="28" customWidth="1"/>
    <col min="15107" max="15107" width="13.6640625" style="28" customWidth="1"/>
    <col min="15108" max="15108" width="12.6640625" style="28" customWidth="1"/>
    <col min="15109" max="15109" width="13.44140625" style="28" customWidth="1"/>
    <col min="15110" max="15110" width="15" style="28" customWidth="1"/>
    <col min="15111" max="15111" width="4.5546875" style="28" customWidth="1"/>
    <col min="15112" max="15112" width="0" style="28" hidden="1" customWidth="1"/>
    <col min="15113" max="15360" width="9.33203125" style="28"/>
    <col min="15361" max="15361" width="8.44140625" style="28" customWidth="1"/>
    <col min="15362" max="15362" width="15" style="28" customWidth="1"/>
    <col min="15363" max="15363" width="13.6640625" style="28" customWidth="1"/>
    <col min="15364" max="15364" width="12.6640625" style="28" customWidth="1"/>
    <col min="15365" max="15365" width="13.44140625" style="28" customWidth="1"/>
    <col min="15366" max="15366" width="15" style="28" customWidth="1"/>
    <col min="15367" max="15367" width="4.5546875" style="28" customWidth="1"/>
    <col min="15368" max="15368" width="0" style="28" hidden="1" customWidth="1"/>
    <col min="15369" max="15616" width="9.33203125" style="28"/>
    <col min="15617" max="15617" width="8.44140625" style="28" customWidth="1"/>
    <col min="15618" max="15618" width="15" style="28" customWidth="1"/>
    <col min="15619" max="15619" width="13.6640625" style="28" customWidth="1"/>
    <col min="15620" max="15620" width="12.6640625" style="28" customWidth="1"/>
    <col min="15621" max="15621" width="13.44140625" style="28" customWidth="1"/>
    <col min="15622" max="15622" width="15" style="28" customWidth="1"/>
    <col min="15623" max="15623" width="4.5546875" style="28" customWidth="1"/>
    <col min="15624" max="15624" width="0" style="28" hidden="1" customWidth="1"/>
    <col min="15625" max="15872" width="9.33203125" style="28"/>
    <col min="15873" max="15873" width="8.44140625" style="28" customWidth="1"/>
    <col min="15874" max="15874" width="15" style="28" customWidth="1"/>
    <col min="15875" max="15875" width="13.6640625" style="28" customWidth="1"/>
    <col min="15876" max="15876" width="12.6640625" style="28" customWidth="1"/>
    <col min="15877" max="15877" width="13.44140625" style="28" customWidth="1"/>
    <col min="15878" max="15878" width="15" style="28" customWidth="1"/>
    <col min="15879" max="15879" width="4.5546875" style="28" customWidth="1"/>
    <col min="15880" max="15880" width="0" style="28" hidden="1" customWidth="1"/>
    <col min="15881" max="16128" width="9.33203125" style="28"/>
    <col min="16129" max="16129" width="8.44140625" style="28" customWidth="1"/>
    <col min="16130" max="16130" width="15" style="28" customWidth="1"/>
    <col min="16131" max="16131" width="13.6640625" style="28" customWidth="1"/>
    <col min="16132" max="16132" width="12.6640625" style="28" customWidth="1"/>
    <col min="16133" max="16133" width="13.44140625" style="28" customWidth="1"/>
    <col min="16134" max="16134" width="15" style="28" customWidth="1"/>
    <col min="16135" max="16135" width="4.5546875" style="28" customWidth="1"/>
    <col min="16136" max="16136" width="0" style="28" hidden="1" customWidth="1"/>
    <col min="16137" max="16384" width="9.33203125" style="28"/>
  </cols>
  <sheetData>
    <row r="1" spans="1:8" ht="16.5" customHeight="1" x14ac:dyDescent="0.3">
      <c r="A1" s="27"/>
    </row>
    <row r="2" spans="1:8" ht="53.25" customHeight="1" x14ac:dyDescent="0.3">
      <c r="A2" s="29"/>
      <c r="B2" s="182" t="s">
        <v>550</v>
      </c>
      <c r="C2" s="191"/>
      <c r="D2" s="191"/>
      <c r="E2" s="191"/>
      <c r="F2" s="191"/>
      <c r="G2" s="30"/>
      <c r="H2" s="30"/>
    </row>
    <row r="3" spans="1:8" ht="14.4" x14ac:dyDescent="0.3">
      <c r="A3" s="31"/>
      <c r="B3" s="32"/>
      <c r="C3" s="32"/>
      <c r="D3" s="32"/>
      <c r="E3" s="32"/>
      <c r="F3" s="32"/>
      <c r="G3" s="32"/>
      <c r="H3" s="32"/>
    </row>
    <row r="4" spans="1:8" ht="14.4" x14ac:dyDescent="0.3">
      <c r="A4" s="32"/>
      <c r="B4" s="32"/>
      <c r="C4" s="32"/>
      <c r="D4" s="33" t="s">
        <v>438</v>
      </c>
      <c r="E4" s="32"/>
      <c r="F4" s="32"/>
      <c r="G4" s="32"/>
      <c r="H4" s="32"/>
    </row>
    <row r="5" spans="1:8" ht="14.4" x14ac:dyDescent="0.3">
      <c r="A5" s="32"/>
      <c r="B5" s="32"/>
      <c r="C5" s="32"/>
      <c r="D5" s="33" t="s">
        <v>523</v>
      </c>
      <c r="E5" s="32"/>
      <c r="F5" s="32"/>
      <c r="G5" s="32"/>
      <c r="H5" s="32"/>
    </row>
    <row r="6" spans="1:8" ht="14.4" x14ac:dyDescent="0.3">
      <c r="A6" s="33"/>
      <c r="B6" s="32"/>
      <c r="C6" s="32"/>
      <c r="D6" s="32"/>
      <c r="E6" s="32"/>
      <c r="F6" s="33" t="s">
        <v>535</v>
      </c>
      <c r="G6" s="32"/>
      <c r="H6" s="32"/>
    </row>
    <row r="7" spans="1:8" ht="31.2" x14ac:dyDescent="0.3">
      <c r="A7" s="32"/>
      <c r="B7" s="171" t="s">
        <v>440</v>
      </c>
      <c r="C7" s="171" t="s">
        <v>441</v>
      </c>
      <c r="D7" s="171" t="s">
        <v>442</v>
      </c>
      <c r="E7" s="171" t="s">
        <v>443</v>
      </c>
      <c r="F7" s="172" t="s">
        <v>444</v>
      </c>
      <c r="G7" s="32"/>
      <c r="H7" s="32"/>
    </row>
    <row r="8" spans="1:8" ht="15.6" x14ac:dyDescent="0.3">
      <c r="A8" s="32"/>
      <c r="B8" s="40" t="s">
        <v>445</v>
      </c>
      <c r="C8" s="34"/>
      <c r="D8" s="34"/>
      <c r="E8" s="34"/>
      <c r="F8" s="36"/>
      <c r="G8" s="32"/>
      <c r="H8" s="32"/>
    </row>
    <row r="9" spans="1:8" ht="15.6" x14ac:dyDescent="0.3">
      <c r="A9" s="32"/>
      <c r="B9" s="35" t="s">
        <v>446</v>
      </c>
      <c r="C9" s="37">
        <v>1064316</v>
      </c>
      <c r="D9" s="37">
        <v>6876</v>
      </c>
      <c r="E9" s="37"/>
      <c r="F9" s="38">
        <f>C9+D9+E9</f>
        <v>1071192</v>
      </c>
      <c r="G9" s="32"/>
      <c r="H9" s="32"/>
    </row>
    <row r="10" spans="1:8" ht="15.6" x14ac:dyDescent="0.3">
      <c r="A10" s="32"/>
      <c r="B10" s="35" t="s">
        <v>447</v>
      </c>
      <c r="C10" s="37">
        <v>1000341</v>
      </c>
      <c r="D10" s="37">
        <v>7581</v>
      </c>
      <c r="E10" s="37"/>
      <c r="F10" s="38">
        <f t="shared" ref="F10:F17" si="0">C10+D10+E10</f>
        <v>1007922</v>
      </c>
      <c r="G10" s="32"/>
      <c r="H10" s="32"/>
    </row>
    <row r="11" spans="1:8" ht="15.6" x14ac:dyDescent="0.3">
      <c r="A11" s="32"/>
      <c r="B11" s="35" t="s">
        <v>448</v>
      </c>
      <c r="C11" s="37">
        <v>924011</v>
      </c>
      <c r="D11" s="37">
        <v>6861</v>
      </c>
      <c r="E11" s="37"/>
      <c r="F11" s="38">
        <f t="shared" si="0"/>
        <v>930872</v>
      </c>
      <c r="G11" s="32"/>
      <c r="H11" s="32"/>
    </row>
    <row r="12" spans="1:8" ht="15.6" x14ac:dyDescent="0.3">
      <c r="A12" s="32"/>
      <c r="B12" s="35" t="s">
        <v>449</v>
      </c>
      <c r="C12" s="37">
        <v>846732</v>
      </c>
      <c r="D12" s="37">
        <v>6636</v>
      </c>
      <c r="E12" s="37"/>
      <c r="F12" s="38">
        <f t="shared" si="0"/>
        <v>853368</v>
      </c>
      <c r="G12" s="32"/>
      <c r="H12" s="32"/>
    </row>
    <row r="13" spans="1:8" ht="15.6" x14ac:dyDescent="0.3">
      <c r="A13" s="32"/>
      <c r="B13" s="39" t="s">
        <v>450</v>
      </c>
      <c r="C13" s="37">
        <v>756016</v>
      </c>
      <c r="D13" s="37">
        <v>6630</v>
      </c>
      <c r="E13" s="37"/>
      <c r="F13" s="38">
        <f t="shared" si="0"/>
        <v>762646</v>
      </c>
      <c r="G13" s="32"/>
      <c r="H13" s="32"/>
    </row>
    <row r="14" spans="1:8" ht="15.6" x14ac:dyDescent="0.3">
      <c r="A14" s="32"/>
      <c r="B14" s="39" t="s">
        <v>451</v>
      </c>
      <c r="C14" s="37">
        <v>721858</v>
      </c>
      <c r="D14" s="37">
        <v>6623</v>
      </c>
      <c r="E14" s="37"/>
      <c r="F14" s="38">
        <f t="shared" si="0"/>
        <v>728481</v>
      </c>
      <c r="G14" s="32"/>
      <c r="H14" s="32"/>
    </row>
    <row r="15" spans="1:8" ht="15.6" x14ac:dyDescent="0.3">
      <c r="A15" s="32"/>
      <c r="B15" s="39" t="s">
        <v>524</v>
      </c>
      <c r="C15" s="37">
        <v>688036</v>
      </c>
      <c r="D15" s="37">
        <v>6616</v>
      </c>
      <c r="E15" s="37"/>
      <c r="F15" s="38">
        <f t="shared" si="0"/>
        <v>694652</v>
      </c>
      <c r="G15" s="32"/>
      <c r="H15" s="32"/>
    </row>
    <row r="16" spans="1:8" ht="31.2" x14ac:dyDescent="0.3">
      <c r="A16" s="32"/>
      <c r="B16" s="175" t="s">
        <v>452</v>
      </c>
      <c r="C16" s="173">
        <v>4680058</v>
      </c>
      <c r="D16" s="173">
        <v>27195</v>
      </c>
      <c r="E16" s="173"/>
      <c r="F16" s="174">
        <f t="shared" si="0"/>
        <v>4707253</v>
      </c>
      <c r="G16" s="32"/>
      <c r="H16" s="32"/>
    </row>
    <row r="17" spans="1:8" ht="26.7" customHeight="1" x14ac:dyDescent="0.3">
      <c r="A17" s="32"/>
      <c r="B17" s="176" t="s">
        <v>453</v>
      </c>
      <c r="C17" s="177">
        <f>SUM(C9:C16)</f>
        <v>10681368</v>
      </c>
      <c r="D17" s="177">
        <f>SUM(D9:D16)</f>
        <v>75018</v>
      </c>
      <c r="E17" s="177">
        <f>SUM(E9:E13)</f>
        <v>0</v>
      </c>
      <c r="F17" s="178">
        <f t="shared" si="0"/>
        <v>10756386</v>
      </c>
      <c r="G17" s="32"/>
      <c r="H17" s="32"/>
    </row>
    <row r="18" spans="1:8" ht="14.4" x14ac:dyDescent="0.3">
      <c r="A18" s="41" t="s">
        <v>454</v>
      </c>
      <c r="B18" s="32"/>
      <c r="C18" s="32"/>
      <c r="D18" s="32"/>
      <c r="E18" s="32"/>
      <c r="F18" s="32"/>
      <c r="G18" s="32"/>
      <c r="H18" s="32"/>
    </row>
    <row r="19" spans="1:8" ht="14.4" x14ac:dyDescent="0.3">
      <c r="A19" s="32"/>
      <c r="B19" s="192" t="s">
        <v>455</v>
      </c>
      <c r="C19" s="193"/>
      <c r="D19" s="193"/>
      <c r="E19" s="193"/>
      <c r="F19" s="32"/>
      <c r="G19" s="32"/>
      <c r="H19" s="32"/>
    </row>
    <row r="20" spans="1:8" ht="14.4" x14ac:dyDescent="0.3">
      <c r="A20" s="41"/>
      <c r="B20" s="32"/>
      <c r="C20" s="32"/>
      <c r="D20" s="32"/>
      <c r="E20" s="32"/>
      <c r="F20" s="32"/>
      <c r="G20" s="32"/>
      <c r="H20" s="32"/>
    </row>
    <row r="21" spans="1:8" ht="14.4" x14ac:dyDescent="0.3">
      <c r="A21" s="41"/>
      <c r="B21" s="32"/>
      <c r="C21" s="32"/>
      <c r="D21" s="32"/>
      <c r="E21" s="32"/>
      <c r="F21" s="32"/>
      <c r="G21" s="32"/>
      <c r="H21" s="32"/>
    </row>
    <row r="22" spans="1:8" ht="14.4" x14ac:dyDescent="0.3">
      <c r="A22" s="189" t="s">
        <v>456</v>
      </c>
      <c r="B22" s="190"/>
      <c r="C22" s="190"/>
      <c r="D22" s="190"/>
      <c r="E22" s="190"/>
      <c r="F22" s="190"/>
      <c r="G22" s="190"/>
      <c r="H22" s="190"/>
    </row>
    <row r="23" spans="1:8" ht="14.4" x14ac:dyDescent="0.3">
      <c r="A23" s="42"/>
    </row>
  </sheetData>
  <mergeCells count="3">
    <mergeCell ref="A22:H22"/>
    <mergeCell ref="B2:F2"/>
    <mergeCell ref="B19:E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ieņēmumi</vt:lpstr>
      <vt:lpstr>izdevumi</vt:lpstr>
      <vt:lpstr>speciālais budžets</vt:lpstr>
      <vt:lpstr>saistības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Lienīte Reinsone</dc:creator>
  <cp:lastModifiedBy>Vita Bašķere</cp:lastModifiedBy>
  <cp:lastPrinted>2017-02-10T07:57:27Z</cp:lastPrinted>
  <dcterms:created xsi:type="dcterms:W3CDTF">2017-01-18T17:09:45Z</dcterms:created>
  <dcterms:modified xsi:type="dcterms:W3CDTF">2017-02-10T08:12:29Z</dcterms:modified>
</cp:coreProperties>
</file>